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ный отдел\Бюджет\Анализ квартальный\2020 год\за 2020 год\"/>
    </mc:Choice>
  </mc:AlternateContent>
  <bookViews>
    <workbookView xWindow="0" yWindow="0" windowWidth="27885" windowHeight="9495"/>
  </bookViews>
  <sheets>
    <sheet name="Результат 1" sheetId="1" r:id="rId1"/>
  </sheets>
  <definedNames>
    <definedName name="_xlnm.Print_Area" localSheetId="0">'Результат 1'!$A$1:$E$147</definedName>
  </definedNames>
  <calcPr calcId="162913"/>
</workbook>
</file>

<file path=xl/calcChain.xml><?xml version="1.0" encoding="utf-8"?>
<calcChain xmlns="http://schemas.openxmlformats.org/spreadsheetml/2006/main">
  <c r="E140" i="1" l="1"/>
  <c r="E142" i="1" l="1"/>
  <c r="E71" i="1"/>
  <c r="E56" i="1"/>
  <c r="E57" i="1"/>
  <c r="D138" i="1"/>
  <c r="C138" i="1"/>
  <c r="E137" i="1"/>
  <c r="E139" i="1"/>
  <c r="D111" i="1"/>
  <c r="C111" i="1"/>
  <c r="D113" i="1"/>
  <c r="C113" i="1"/>
  <c r="E132" i="1"/>
  <c r="E131" i="1"/>
  <c r="E109" i="1"/>
  <c r="E110" i="1"/>
  <c r="E87" i="1"/>
  <c r="E68" i="1"/>
  <c r="D67" i="1"/>
  <c r="C67" i="1"/>
  <c r="D32" i="1" l="1"/>
  <c r="C32" i="1"/>
  <c r="E84" i="1" l="1"/>
  <c r="E86" i="1"/>
  <c r="E65" i="1"/>
  <c r="D55" i="1"/>
  <c r="C55" i="1"/>
  <c r="E108" i="1" l="1"/>
  <c r="E136" i="1" l="1"/>
  <c r="E125" i="1"/>
  <c r="E79" i="1" l="1"/>
  <c r="E80" i="1"/>
  <c r="E81" i="1"/>
  <c r="E82" i="1"/>
  <c r="E85" i="1"/>
  <c r="E73" i="1"/>
  <c r="E69" i="1"/>
  <c r="D70" i="1"/>
  <c r="C70" i="1"/>
  <c r="D64" i="1"/>
  <c r="C64" i="1"/>
  <c r="E66" i="1"/>
  <c r="E58" i="1"/>
  <c r="E60" i="1"/>
  <c r="E61" i="1"/>
  <c r="E62" i="1"/>
  <c r="E63" i="1"/>
  <c r="E70" i="1" l="1"/>
  <c r="D29" i="1" l="1"/>
  <c r="C29" i="1"/>
  <c r="D26" i="1"/>
  <c r="C26" i="1"/>
  <c r="D24" i="1"/>
  <c r="C24" i="1"/>
  <c r="D18" i="1"/>
  <c r="C18" i="1"/>
  <c r="D13" i="1"/>
  <c r="C13" i="1"/>
  <c r="D10" i="1"/>
  <c r="C10" i="1"/>
  <c r="D23" i="1" l="1"/>
  <c r="C23" i="1"/>
  <c r="E138" i="1" l="1"/>
  <c r="D72" i="1" l="1"/>
  <c r="C72" i="1"/>
  <c r="D141" i="1"/>
  <c r="C141" i="1"/>
  <c r="C54" i="1"/>
  <c r="D47" i="1"/>
  <c r="D45" i="1"/>
  <c r="E55" i="1" l="1"/>
  <c r="D54" i="1"/>
  <c r="E67" i="1"/>
  <c r="D36" i="1" l="1"/>
  <c r="D41" i="1"/>
  <c r="D43" i="1"/>
  <c r="D51" i="1"/>
  <c r="D88" i="1"/>
  <c r="D78" i="1" s="1"/>
  <c r="D134" i="1"/>
  <c r="E11" i="1"/>
  <c r="E12" i="1"/>
  <c r="E14" i="1"/>
  <c r="E15" i="1"/>
  <c r="E16" i="1"/>
  <c r="E17" i="1"/>
  <c r="E19" i="1"/>
  <c r="E20" i="1"/>
  <c r="E21" i="1"/>
  <c r="E22" i="1"/>
  <c r="E24" i="1"/>
  <c r="E25" i="1"/>
  <c r="E27" i="1"/>
  <c r="E28" i="1"/>
  <c r="E30" i="1"/>
  <c r="E31" i="1"/>
  <c r="E37" i="1"/>
  <c r="E38" i="1"/>
  <c r="E39" i="1"/>
  <c r="E40" i="1"/>
  <c r="E44" i="1"/>
  <c r="E46" i="1"/>
  <c r="E48" i="1"/>
  <c r="E49" i="1"/>
  <c r="E50" i="1"/>
  <c r="E52" i="1"/>
  <c r="E53" i="1"/>
  <c r="E74" i="1"/>
  <c r="E77" i="1"/>
  <c r="E83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12" i="1"/>
  <c r="E114" i="1"/>
  <c r="E115" i="1"/>
  <c r="E116" i="1"/>
  <c r="E117" i="1"/>
  <c r="E118" i="1"/>
  <c r="E119" i="1"/>
  <c r="E120" i="1"/>
  <c r="E121" i="1"/>
  <c r="E122" i="1"/>
  <c r="E123" i="1"/>
  <c r="E124" i="1"/>
  <c r="E126" i="1"/>
  <c r="E127" i="1"/>
  <c r="E128" i="1"/>
  <c r="E129" i="1"/>
  <c r="E130" i="1"/>
  <c r="E133" i="1"/>
  <c r="E135" i="1"/>
  <c r="E143" i="1"/>
  <c r="E144" i="1"/>
  <c r="E145" i="1"/>
  <c r="E146" i="1"/>
  <c r="D76" i="1" l="1"/>
  <c r="D75" i="1" s="1"/>
  <c r="D35" i="1"/>
  <c r="D9" i="1" s="1"/>
  <c r="E72" i="1"/>
  <c r="C88" i="1"/>
  <c r="E88" i="1" s="1"/>
  <c r="C134" i="1"/>
  <c r="E134" i="1" s="1"/>
  <c r="E141" i="1"/>
  <c r="E54" i="1"/>
  <c r="C51" i="1"/>
  <c r="E51" i="1" s="1"/>
  <c r="C47" i="1"/>
  <c r="E47" i="1" s="1"/>
  <c r="C45" i="1"/>
  <c r="E45" i="1" s="1"/>
  <c r="C43" i="1"/>
  <c r="E43" i="1" s="1"/>
  <c r="C41" i="1"/>
  <c r="C36" i="1"/>
  <c r="E36" i="1" s="1"/>
  <c r="E29" i="1"/>
  <c r="E18" i="1"/>
  <c r="E113" i="1" l="1"/>
  <c r="D147" i="1"/>
  <c r="C78" i="1"/>
  <c r="E13" i="1"/>
  <c r="C35" i="1"/>
  <c r="E10" i="1"/>
  <c r="E26" i="1"/>
  <c r="E64" i="1"/>
  <c r="E78" i="1" l="1"/>
  <c r="C76" i="1"/>
  <c r="C75" i="1" s="1"/>
  <c r="E35" i="1"/>
  <c r="C9" i="1"/>
  <c r="E23" i="1"/>
  <c r="E111" i="1"/>
  <c r="E9" i="1" l="1"/>
  <c r="E76" i="1"/>
  <c r="E75" i="1"/>
  <c r="C147" i="1" l="1"/>
  <c r="E147" i="1" s="1"/>
</calcChain>
</file>

<file path=xl/sharedStrings.xml><?xml version="1.0" encoding="utf-8"?>
<sst xmlns="http://schemas.openxmlformats.org/spreadsheetml/2006/main" count="286" uniqueCount="286">
  <si>
    <t>(руб.)</t>
  </si>
  <si>
    <t>Код дохода</t>
  </si>
  <si>
    <t>Наименование кода дохода</t>
  </si>
  <si>
    <t>НАЛОГОВЫЕ И НЕНАЛОГОВЫЕ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</si>
  <si>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</si>
  <si>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</si>
  <si>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</si>
  <si>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</si>
  <si>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</si>
  <si>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</si>
  <si>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</si>
  <si>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</si>
  <si>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</si>
  <si>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</si>
  <si>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</si>
  <si>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</si>
  <si>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</si>
  <si>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</si>
  <si>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</si>
  <si>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</si>
  <si>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</si>
  <si>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</si>
  <si>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</si>
  <si>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</si>
  <si>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</si>
  <si>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</si>
  <si>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</si>
  <si>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</si>
  <si>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</si>
  <si>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</si>
  <si>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</si>
  <si>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</si>
  <si>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</si>
  <si>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</si>
  <si>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</si>
  <si>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</si>
  <si>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</si>
  <si>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</si>
  <si>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</si>
  <si>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</si>
  <si>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</si>
  <si>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</si>
  <si>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</si>
  <si>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</si>
  <si>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</si>
  <si>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</si>
  <si>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</si>
  <si>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</si>
  <si>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</si>
  <si>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</si>
  <si>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</si>
  <si>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</si>
  <si>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</si>
  <si>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</si>
  <si>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</si>
  <si>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</si>
  <si>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</si>
  <si>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</si>
  <si>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</si>
  <si>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</si>
  <si>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Субсидии бюджетам муниципальных образований Московской области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</si>
  <si>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образований Московской области на развитие транспортной инфраструктуры на сельских территориях</t>
  </si>
  <si>
    <t>Субсидии бюджетам муниципальных образований Московской области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</si>
  <si>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Субсидии бюджетам муниципальных образований Московской области на проведение мероприятий по оздоровительной кампании детей</t>
  </si>
  <si>
    <t>Субсидии бюджетам муниципальных образований Московской области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</si>
  <si>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Субсидии бюджетам муниципальных образований Московской области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</si>
  <si>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Субсидии бюджетам муниципальных образований Московской области на ремонт подъездов многоквартирных домов</t>
  </si>
  <si>
    <t>Субсидии бюджетам муниципальных образований Московской области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</si>
  <si>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Субсидия на предоставление доступа к электронным сервисам цифровой инфраструктуры в сфере жилищно-коммунального хозяйства</t>
  </si>
  <si>
    <t>2 02 29 999 04 0011 150</t>
  </si>
  <si>
    <t>Субсидии бюджетам муниципальных образований Московской области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</si>
  <si>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2 02 29 999 04 0012 150</t>
  </si>
  <si>
    <t>Субсидии бюджетам муниципальных образований Московской области на подготовку основания, приобретение и установку плоскостных спортивных сооружений в муниципальных образованиях Московской области</t>
  </si>
  <si>
    <t>2 02 29 999 04 0014 150</t>
  </si>
  <si>
    <t>Субсидии бюджетам муниципальных образований Московской области на развитие газификации в сельской местности</t>
  </si>
  <si>
    <t>2 02 29 999 04 0015 150</t>
  </si>
  <si>
    <t>Субсидии бюджетам муниципальных образований Московской области на проектирование сетей газификации в сельской местности</t>
  </si>
  <si>
    <t>Субсидии бюджетам муниципальных образований Московской области на разработку проектной документации по рекультивации полигонов твердых коммунальных отходов</t>
  </si>
  <si>
    <t>2 02 29 999 04 0018 150</t>
  </si>
  <si>
    <t>Субсидии бюджетам муниципальных образований Московской области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</si>
  <si>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Московской области на оснащение планшетными компьютерами общеобразовательных организаций в Московской области</t>
  </si>
  <si>
    <t>2 02 29 999 04 0020 150</t>
  </si>
  <si>
    <t>Субсидии бюджетам муниципальных образований Московской области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</si>
  <si>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>2 02 29 999 04 0023 150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</si>
  <si>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</si>
  <si>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</si>
  <si>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</si>
  <si>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</si>
  <si>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Субвенции бюджетам городских округов на выполнение передаваемых полномочий субъектов Российской Федерации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</si>
  <si>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Субвенции бюджетам городских округов на выполнение передаваемых полномочий субъектов Российской Федерации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</si>
  <si>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Субвенции бюджетам городских округов на выполнение передаваемых полномочий субъектов Российской Федерации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</si>
  <si>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</si>
  <si>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городских округов на выполнение передаваемых полномочий субъектов Российской Федерации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</si>
  <si>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Субвенции бюджетам городских округов на выполнение передаваемых полномочий субъектов Российской Федерации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</si>
  <si>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и городских округов Московской области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</si>
  <si>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Субвенции бюджетам городских округов на выполнение передаваемых полномочий субъектов Российской Федерации для осуществления государственных полномочий Московской области в области земельных отношений</t>
  </si>
  <si>
    <t>Субвенции бюджетам городских округов на выполнение передаваемых полномочий субъектов Российской Федерации на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</si>
  <si>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Субвенции бюджетам городских округов на выполнение передаваемых полномочий субъектов Российской Федерации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</si>
  <si>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</si>
  <si>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</si>
  <si>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</si>
  <si>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</si>
  <si>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</si>
  <si>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проведение Всероссийской переписи населения 2020 года</t>
  </si>
  <si>
    <t>Иные межбюджетные трансферты</t>
  </si>
  <si>
    <t>Иные межбюджетные транcферты, предоставляемые из бюджета Московской области бюджетам муниципальных образований Московской области на проведение капитального ремонта и (или) оснащение оборудованием муниципальных дошкольных образовательных организаций в Московской области</t>
  </si>
  <si>
    <t>Прочие межбюджетные трансферты, передаваемые бюджетам городских округов на создание центров образования цифрового и гуманитарного профилей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</si>
  <si>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</si>
  <si>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обновление материально-технической базы для формирования у обучающихся современных технологических и гуманитарных навыков из бюджетов городских округов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</si>
  <si>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</si>
  <si>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</si>
  <si>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</si>
  <si>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Приложение 1</t>
  </si>
  <si>
    <t>Уточненный план 2020 года</t>
  </si>
  <si>
    <t>% исполнения к годовому плану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</si>
  <si>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</si>
  <si>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</si>
  <si>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</si>
  <si>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</si>
  <si>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</si>
  <si>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</si>
  <si>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</si>
  <si>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</si>
  <si>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Возврат остатков субсидий на реализацию мероприятий федеральной целевой программы "Устойчивое развитие сельских территорий на 2014 - 2017 годы и на период до 2020 года" из бюджетов городских округов</t>
  </si>
  <si>
    <t>Невыясненные поступления, зачисляемые в бюджеты городских округов</t>
  </si>
  <si>
    <t>ПРОЧИЕ БЕЗВОЗМЕЗДНЫЕ ПОСТУПЛЕНИЯ</t>
  </si>
  <si>
    <t>000 1 00 00 000 00 0000 000</t>
  </si>
  <si>
    <t>000 1 01 02 000 01 0000 110</t>
  </si>
  <si>
    <t>000 1 01 02 010 01 1000 110</t>
  </si>
  <si>
    <t>000 1 01 02 040 01 1000 110</t>
  </si>
  <si>
    <t>000 1 03 00 000 00 0000 000</t>
  </si>
  <si>
    <t>000 1 03 02 231 01 0000 110</t>
  </si>
  <si>
    <t>000 1 03 02 241 01 0000 110</t>
  </si>
  <si>
    <t>000 1 03 02 251 01 0000 110</t>
  </si>
  <si>
    <t>000 1 03 02 261 01 0000 110</t>
  </si>
  <si>
    <t>00 1 05 00 000 00 0000 000</t>
  </si>
  <si>
    <t>000 1 06 00 000 00 0000 000</t>
  </si>
  <si>
    <t>000 1 06 01 000 00 0000 110</t>
  </si>
  <si>
    <t>000 1 06 01 020 04 1000 110</t>
  </si>
  <si>
    <t>000 1 06 06 000 00 0000 110</t>
  </si>
  <si>
    <t>000 1 06 06 032 04 1000 110</t>
  </si>
  <si>
    <t>000 1 06 06 042 04 1000 110</t>
  </si>
  <si>
    <t>000 1 08 00 000 00 0000 000</t>
  </si>
  <si>
    <t>000 1 08 03 010 01 1000 110</t>
  </si>
  <si>
    <t>000 1 08 07 150 01 1000 110</t>
  </si>
  <si>
    <t>000 1 11 00 000 00 0000 000</t>
  </si>
  <si>
    <t>000 1 11 05 000 00 0000 120</t>
  </si>
  <si>
    <t>000 1 11 05 012 04 0000 120</t>
  </si>
  <si>
    <t>000 1 11 05 024 04 0000 120</t>
  </si>
  <si>
    <t>000 1 11 05 034 04 0000 120</t>
  </si>
  <si>
    <t>000 1 11 05 074 04 0000 120</t>
  </si>
  <si>
    <t>000 1 11 07 000 00 0000 120</t>
  </si>
  <si>
    <t>000 1 11 07 014 04 0000 120</t>
  </si>
  <si>
    <t>000 1 11 09 000 00 0000 120</t>
  </si>
  <si>
    <t>000 1 11 09 044 04 0000 120</t>
  </si>
  <si>
    <t>000 1 12 00 000 00 0000 000</t>
  </si>
  <si>
    <t>000 1 12 01 010 01 0000 120</t>
  </si>
  <si>
    <t>000 1 13 00 000 00 0000 000</t>
  </si>
  <si>
    <t>000 1 13 01 994 04 0000 130</t>
  </si>
  <si>
    <t>000 1 13 02 064 04 0000 130</t>
  </si>
  <si>
    <t>000 1 13 02 994 04 0000 130</t>
  </si>
  <si>
    <t>000 1 14 00 000 00 0000 000</t>
  </si>
  <si>
    <t>000 1 14 02 043 04 0000 410</t>
  </si>
  <si>
    <t>000 1 14 06 012 04 0000 430</t>
  </si>
  <si>
    <t>000 1 16 00 000 00 0000 000</t>
  </si>
  <si>
    <t>000 1 16 01 000 01 0000 140</t>
  </si>
  <si>
    <t>000 1 16 01 070 01 0000 140</t>
  </si>
  <si>
    <t>000 1 16 01 140 01 0000 140</t>
  </si>
  <si>
    <t>000 1 16 01 150 01 0000 140</t>
  </si>
  <si>
    <t>000 1 16 01 190 01 0000 140</t>
  </si>
  <si>
    <t>000 1 16 01 200 01 0000 140</t>
  </si>
  <si>
    <t>000 1 16 07 000 01 0000 140</t>
  </si>
  <si>
    <t>000 1 16 07 090 04 0000 140</t>
  </si>
  <si>
    <t>000 1 16 10 000 00 0000 140</t>
  </si>
  <si>
    <t>000 1 16 10 120 00 0000 140</t>
  </si>
  <si>
    <t>000 1 17 00 000 00 0000 000</t>
  </si>
  <si>
    <t>000 1 17 01 040 04 0000 180</t>
  </si>
  <si>
    <t>000 1 17 05 040 04 0000 180</t>
  </si>
  <si>
    <t>000 2 00 00 000 00 0000 000</t>
  </si>
  <si>
    <t>000 2 02 00 000 00 0000 000</t>
  </si>
  <si>
    <t>000 2 02 15 001 04 0000 150</t>
  </si>
  <si>
    <t>000 2 02 20 000 00 0000 150</t>
  </si>
  <si>
    <t>000 2 02 20 216 04 0000 150</t>
  </si>
  <si>
    <t>000 2 02 25 210 04 0000 150</t>
  </si>
  <si>
    <t>000 2 02 25 497 04 0000 150</t>
  </si>
  <si>
    <t>000 2 02 25 519 04 0000 150</t>
  </si>
  <si>
    <t>000 2 02 25 555 04 0000 150</t>
  </si>
  <si>
    <t>000 2 02 29 999 04 0000 150</t>
  </si>
  <si>
    <t>000 2 02 29 999 04 0001 150</t>
  </si>
  <si>
    <t>000 2 02 29 999 04 0002 150</t>
  </si>
  <si>
    <t>000 2 02 29 999 04 0003 150</t>
  </si>
  <si>
    <t>000 2 02 29 999 04 0004 150</t>
  </si>
  <si>
    <t>000 2 02 29 999 04 0005 150</t>
  </si>
  <si>
    <t>000 2 02 29 999 04 0006 150</t>
  </si>
  <si>
    <t>000 2 02 29 999 04 0007 150</t>
  </si>
  <si>
    <t>000 2 02 29 999 04 0008 150</t>
  </si>
  <si>
    <t>000 2 02 29 999 04 0009 150</t>
  </si>
  <si>
    <t>000 2 02 29 999 04 0017 150</t>
  </si>
  <si>
    <t>000 2 02 29 999 04 0019 150</t>
  </si>
  <si>
    <t>000 2 02 29 999 04 0021 150</t>
  </si>
  <si>
    <t>000 2 02 30 000 00 0000 150</t>
  </si>
  <si>
    <t>000 2 02 30 022 04 0000 150</t>
  </si>
  <si>
    <t>000 2 02 30 024 04 0000 150</t>
  </si>
  <si>
    <t>000 2 02 30 024 04 0001 150</t>
  </si>
  <si>
    <t>000 2 02 30 024 04 0002 150</t>
  </si>
  <si>
    <t>000 2 02 30 024 04 0003 150</t>
  </si>
  <si>
    <t>000 2 02 30 024 04 0004 150</t>
  </si>
  <si>
    <t>000 2 02 30 024 04 0005 150</t>
  </si>
  <si>
    <t>000 2 02 30 024 04 0007 150</t>
  </si>
  <si>
    <t>000 2 02 30 024 04 0008 150</t>
  </si>
  <si>
    <t>000 2 02 30 024 04 0009 150</t>
  </si>
  <si>
    <t>000 2 02 30 024 04 0010 150</t>
  </si>
  <si>
    <t>000 2 02 30 024 04 0011 150</t>
  </si>
  <si>
    <t>000 2 02 30 024 04 0012 150</t>
  </si>
  <si>
    <t>000 2 02 30 024 04 0014 150</t>
  </si>
  <si>
    <t>000 2 02 30 029 04 0000 150</t>
  </si>
  <si>
    <t>000 2 02 35 082 04 0000 150</t>
  </si>
  <si>
    <t>000 2 02 35 118 04 0000 150</t>
  </si>
  <si>
    <t>000 2 02 35 120 04 0000 150</t>
  </si>
  <si>
    <t>000 2 02 35 469 04 0000 150</t>
  </si>
  <si>
    <t>000 2 02 40 000 00 0000 150</t>
  </si>
  <si>
    <t>000 2 02 49 999 04 0001 150</t>
  </si>
  <si>
    <t>000 2 02 49 999 04 0002 150</t>
  </si>
  <si>
    <t>000 2 07 00 000 00 0000 000</t>
  </si>
  <si>
    <t>000 2 19 00 000 00 0000 000</t>
  </si>
  <si>
    <t>000 2 19 25 018 04 0000 150</t>
  </si>
  <si>
    <t>000 2 19 25 169 04 0000 150</t>
  </si>
  <si>
    <t>000 2 19 25 555 04 0000 150</t>
  </si>
  <si>
    <t>000 2 19 45 160 04 0000 150</t>
  </si>
  <si>
    <t>000 2 19 60 010 04 0000 150</t>
  </si>
  <si>
    <t>ДОХОДЫ</t>
  </si>
  <si>
    <t>ВСЕГО ДОХОДОВ</t>
  </si>
  <si>
    <t>000 2 07 04 050 04 0000 150</t>
  </si>
  <si>
    <t>Прочие безвозмездные поступления в бюджеты городских округов</t>
  </si>
  <si>
    <t>000 1 09 00000 00 0000 000</t>
  </si>
  <si>
    <t>ЗАДОЛЖЕННОСТЬ И ПЕРЕРАСЧЁТЫ ПО ОТМЕНЁННЫМ НАЛОГАМ, СБОРАМ И ИНЫМ ОБЯЗАТЕЛЬНЫМ ПЛАТЕЖАМ</t>
  </si>
  <si>
    <t>000 1 09 07030 04 0000 110</t>
  </si>
  <si>
    <t>Целевые сборы с граждан, предприятий, учреждений и организаций на содержание милиции, на благоустройство территорий, на нужды образования и другие цели</t>
  </si>
  <si>
    <t>000 1 16 01 060 01 0000 140</t>
  </si>
  <si>
    <t>000 1 16 07 010 04 0000 140</t>
  </si>
  <si>
    <t>000 1 16 11 000 01 0000 140</t>
  </si>
  <si>
    <t>000 1 16 11 050 01 0000 140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</si>
  <si>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</si>
  <si>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</si>
  <si>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</si>
  <si>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</si>
  <si>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000 2 02 25 576 04 0000 150</t>
  </si>
  <si>
    <t>000 2 02 29 999 04 0027 150</t>
  </si>
  <si>
    <t>000 2 02 25 169 04 0000 150</t>
  </si>
  <si>
    <t>000 2 02 25 304 04 0000 150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</si>
  <si>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</si>
  <si>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</si>
  <si>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обеспечение комплексного развития сельских территорий</t>
  </si>
  <si>
    <t>Субсидии бюджетам муниципальных образований Московской области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</si>
  <si>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000 2 02 30 024 04 0015 150</t>
  </si>
  <si>
    <t>Субвенции бюджетам городских округов на выполнение передаваемых полномочий субъектов Российской Федерации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их многодетных семей)</t>
  </si>
  <si>
    <t>000 2 02 29 999 04 0029 150</t>
  </si>
  <si>
    <t>Субсидии на 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</si>
  <si>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</si>
  <si>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000 1 16 01 053 01 0000 140</t>
  </si>
  <si>
    <t>000 2 02 29 999 04 0030 150</t>
  </si>
  <si>
    <t>Субсидии на реализацию проектов граждан, сформированных в рамках практик инициативного бюджетирования</t>
  </si>
  <si>
    <t>000 2 02 35 303 04 0000 150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</si>
  <si>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</si>
  <si>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000 1 09 06010 02 0000 110</t>
  </si>
  <si>
    <t>Налог с продаж</t>
  </si>
  <si>
    <t>к решению Совета депутатов городского округа Лотошино Московской области   от ___________ № ________</t>
  </si>
  <si>
    <t xml:space="preserve">Исполнение  на 01.01.2021 года         </t>
  </si>
  <si>
    <t>000 1 16 01 110 01 0000 140</t>
  </si>
  <si>
    <t>000 1 16 10 030 00 0000 140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</si>
  <si>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</si>
  <si>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000 2 02 27 372 04 0000 150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</si>
  <si>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</si>
  <si>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Субсидии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</si>
  <si>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000 2 02 35 134 04 0000 150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</si>
  <si>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</si>
  <si>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000 2 07 04 020 04 0000 150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</si>
  <si>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</si>
  <si>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000 2 02 49 999 04 0004 150</t>
  </si>
  <si>
    <t>Иные межбюджетные транcферты, предоставляемые из бюджета Московской области бюджетам муниципальных образований Московской области на реализацию отдельных мероприятий муниципальных программ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</si>
  <si>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</si>
  <si>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Поступления доходов в бюджет городского округа Лотошино Московской области за 2020 год                                                                              </t>
  </si>
  <si>
    <t>000 1 05 01 011 01 1000 110</t>
  </si>
  <si>
    <t>000 1 05 02 010 02 1000 110</t>
  </si>
  <si>
    <t>000 1 05 03 010 01 1000 110</t>
  </si>
  <si>
    <t>000 1 05 04 010 02 1000 110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</si>
</sst>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&gt;=0]#,##0.00;[Red][&lt;=0]\-#,##0.00;#,##0.00"/>
    <numFmt numFmtId="165" formatCode="#,##0.0"/>
    <numFmt numFmtId="166" formatCode="#,##0.0;[Red]#,##0.0"/>
    <numFmt numFmtId="167" formatCode="0.0;[Red]0.0"/>
  </numFmts>
  <fonts count="17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color indexed="8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4" fontId="5" fillId="0" borderId="2" xfId="0" applyNumberFormat="1" applyFont="1" applyBorder="1" applyAlignment="1">
      <alignment vertical="center" wrapText="1"/>
    </xf>
    <xf numFmtId="0" fontId="7" fillId="0" borderId="0" xfId="0" applyFont="1"/>
    <xf numFmtId="4" fontId="4" fillId="0" borderId="2" xfId="0" applyNumberFormat="1" applyFont="1" applyBorder="1" applyAlignment="1">
      <alignment vertical="center" wrapText="1"/>
    </xf>
    <xf numFmtId="0" fontId="2" fillId="0" borderId="2" xfId="0" applyFont="1" applyBorder="1"/>
    <xf numFmtId="166" fontId="3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2" xfId="0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3" fillId="2" borderId="6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4" fontId="13" fillId="2" borderId="6" xfId="0" applyNumberFormat="1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center" vertical="center"/>
    </xf>
    <xf numFmtId="0" fontId="13" fillId="2" borderId="6" xfId="0" applyNumberFormat="1" applyFont="1" applyFill="1" applyBorder="1" applyAlignment="1">
      <alignment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NumberFormat="1" applyFont="1" applyFill="1" applyBorder="1" applyAlignment="1">
      <alignment vertical="center" wrapText="1"/>
    </xf>
    <xf numFmtId="165" fontId="14" fillId="2" borderId="6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4" fillId="2" borderId="2" xfId="0" applyNumberFormat="1" applyFont="1" applyFill="1" applyBorder="1" applyAlignment="1">
      <alignment horizontal="center"/>
    </xf>
    <xf numFmtId="0" fontId="4" fillId="2" borderId="2" xfId="0" applyNumberFormat="1" applyFont="1" applyFill="1" applyBorder="1" applyAlignment="1"/>
    <xf numFmtId="166" fontId="15" fillId="2" borderId="1" xfId="0" applyNumberFormat="1" applyFont="1" applyFill="1" applyBorder="1" applyAlignment="1">
      <alignment horizontal="center" vertical="center" wrapText="1"/>
    </xf>
    <xf numFmtId="4" fontId="16" fillId="2" borderId="6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3" fillId="2" borderId="3" xfId="0" applyNumberFormat="1" applyFont="1" applyFill="1" applyBorder="1" applyAlignment="1">
      <alignment horizontal="right" vertical="center" wrapText="1"/>
    </xf>
    <xf numFmtId="0" fontId="3" fillId="2" borderId="4" xfId="0" applyNumberFormat="1" applyFont="1" applyFill="1" applyBorder="1" applyAlignment="1">
      <alignment horizontal="righ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abSelected="1" topLeftCell="A137" zoomScaleNormal="100" zoomScaleSheetLayoutView="100" workbookViewId="0">
      <selection activeCell="G143" sqref="G143"/>
    </sheetView>
  </sheetViews>
  <sheetFormatPr defaultRowHeight="15" x14ac:dyDescent="0.25"/>
  <cols>
    <col min="1" max="1" width="25.42578125" style="1" customWidth="1"/>
    <col min="2" max="2" width="58.85546875" style="1" customWidth="1"/>
    <col min="3" max="3" width="19.140625" style="10" customWidth="1"/>
    <col min="4" max="4" width="18.42578125" style="10" customWidth="1"/>
    <col min="5" max="5" width="16.7109375" style="1" customWidth="1"/>
    <col min="6" max="16384" width="9.140625" style="1"/>
  </cols>
  <sheetData>
    <row r="1" spans="1:6" x14ac:dyDescent="0.25">
      <c r="A1" s="38"/>
      <c r="B1" s="38"/>
      <c r="C1" s="38"/>
      <c r="E1" s="11" t="s">
        <v>112</v>
      </c>
    </row>
    <row r="2" spans="1:6" x14ac:dyDescent="0.25">
      <c r="A2" s="49" t="s">
        <v>266</v>
      </c>
      <c r="B2" s="49"/>
      <c r="C2" s="49"/>
      <c r="D2" s="49"/>
      <c r="E2" s="49"/>
    </row>
    <row r="3" spans="1:6" ht="21.75" customHeight="1" x14ac:dyDescent="0.25">
      <c r="A3" s="52" t="s">
        <v>281</v>
      </c>
      <c r="B3" s="52"/>
      <c r="C3" s="52"/>
      <c r="D3" s="52"/>
      <c r="E3" s="52"/>
    </row>
    <row r="4" spans="1:6" x14ac:dyDescent="0.25">
      <c r="A4" s="39"/>
      <c r="B4" s="40"/>
      <c r="C4" s="40"/>
      <c r="D4" s="40"/>
      <c r="E4" s="39" t="s">
        <v>0</v>
      </c>
    </row>
    <row r="5" spans="1:6" ht="15.75" customHeight="1" x14ac:dyDescent="0.25">
      <c r="A5" s="51" t="s">
        <v>1</v>
      </c>
      <c r="B5" s="51" t="s">
        <v>2</v>
      </c>
      <c r="C5" s="50" t="s">
        <v>113</v>
      </c>
      <c r="D5" s="50" t="s">
        <v>267</v>
      </c>
      <c r="E5" s="50" t="s">
        <v>114</v>
      </c>
    </row>
    <row r="6" spans="1:6" ht="15" customHeight="1" x14ac:dyDescent="0.25">
      <c r="A6" s="51"/>
      <c r="B6" s="51"/>
      <c r="C6" s="50"/>
      <c r="D6" s="50"/>
      <c r="E6" s="50"/>
    </row>
    <row r="7" spans="1:6" ht="15" customHeight="1" x14ac:dyDescent="0.25">
      <c r="A7" s="12">
        <v>1</v>
      </c>
      <c r="B7" s="12">
        <v>2</v>
      </c>
      <c r="C7" s="12">
        <v>3</v>
      </c>
      <c r="D7" s="13">
        <v>4</v>
      </c>
      <c r="E7" s="13">
        <v>5</v>
      </c>
      <c r="F7" s="4"/>
    </row>
    <row r="8" spans="1:6" ht="15" customHeight="1" x14ac:dyDescent="0.25">
      <c r="A8" s="46" t="s">
        <v>230</v>
      </c>
      <c r="B8" s="47"/>
      <c r="C8" s="47"/>
      <c r="D8" s="47"/>
      <c r="E8" s="48"/>
      <c r="F8" s="2"/>
    </row>
    <row r="9" spans="1:6" ht="15" customHeight="1" x14ac:dyDescent="0.25">
      <c r="A9" s="14" t="s">
        <v>126</v>
      </c>
      <c r="B9" s="15" t="s">
        <v>3</v>
      </c>
      <c r="C9" s="16">
        <f>SUM(C10,C13,C18,C23,C29,C35,C45,C47,C51,C54,C72,C32)</f>
        <v>344795858.19999999</v>
      </c>
      <c r="D9" s="16">
        <f>SUM(D10,D13,D18,D23,D29,D35,D45,D47,D51,D54,D72,D32)</f>
        <v>366373624.53999984</v>
      </c>
      <c r="E9" s="6">
        <f>SUM(D9*100/C9)</f>
        <v>106.25812805659736</v>
      </c>
    </row>
    <row r="10" spans="1:6" ht="15" customHeight="1" x14ac:dyDescent="0.25">
      <c r="A10" s="14" t="s">
        <v>127</v>
      </c>
      <c r="B10" s="15" t="s">
        <v>4</v>
      </c>
      <c r="C10" s="17">
        <f>SUM(C11:C12)</f>
        <v>212477553</v>
      </c>
      <c r="D10" s="17">
        <f>SUM(D11:D12)</f>
        <v>228598044.94999999</v>
      </c>
      <c r="E10" s="6">
        <f t="shared" ref="E10:E95" si="0">SUM(D10*100/C10)</f>
        <v>107.58691528699975</v>
      </c>
    </row>
    <row r="11" spans="1:6" ht="78" customHeight="1" x14ac:dyDescent="0.25">
      <c r="A11" s="8" t="s">
        <v>128</v>
      </c>
      <c r="B11" s="7" t="s">
        <v>5</v>
      </c>
      <c r="C11" s="18">
        <v>210677553</v>
      </c>
      <c r="D11" s="19">
        <v>226742323.53999999</v>
      </c>
      <c r="E11" s="9">
        <f t="shared" si="0"/>
        <v>107.62528817676177</v>
      </c>
    </row>
    <row r="12" spans="1:6" ht="84.75" customHeight="1" x14ac:dyDescent="0.25">
      <c r="A12" s="8" t="s">
        <v>129</v>
      </c>
      <c r="B12" s="7" t="s">
        <v>6</v>
      </c>
      <c r="C12" s="18">
        <v>1800000</v>
      </c>
      <c r="D12" s="19">
        <v>1855721.41</v>
      </c>
      <c r="E12" s="9">
        <f t="shared" si="0"/>
        <v>103.09563388888888</v>
      </c>
    </row>
    <row r="13" spans="1:6" ht="27.75" customHeight="1" x14ac:dyDescent="0.25">
      <c r="A13" s="14" t="s">
        <v>130</v>
      </c>
      <c r="B13" s="15" t="s">
        <v>7</v>
      </c>
      <c r="C13" s="20">
        <f>SUM(C14:C17)</f>
        <v>15772840</v>
      </c>
      <c r="D13" s="20">
        <f>SUM(D14:D17)</f>
        <v>15483667.24</v>
      </c>
      <c r="E13" s="6">
        <f t="shared" si="0"/>
        <v>98.166641137550371</v>
      </c>
    </row>
    <row r="14" spans="1:6" ht="68.25" customHeight="1" x14ac:dyDescent="0.25">
      <c r="A14" s="8" t="s">
        <v>131</v>
      </c>
      <c r="B14" s="7" t="s">
        <v>8</v>
      </c>
      <c r="C14" s="21">
        <v>7406490</v>
      </c>
      <c r="D14" s="18">
        <v>7141651.9000000004</v>
      </c>
      <c r="E14" s="9">
        <f t="shared" si="0"/>
        <v>96.42424279246984</v>
      </c>
    </row>
    <row r="15" spans="1:6" ht="79.5" customHeight="1" x14ac:dyDescent="0.25">
      <c r="A15" s="8" t="s">
        <v>132</v>
      </c>
      <c r="B15" s="7" t="s">
        <v>9</v>
      </c>
      <c r="C15" s="21">
        <v>46510</v>
      </c>
      <c r="D15" s="18">
        <v>51082.25</v>
      </c>
      <c r="E15" s="9">
        <f t="shared" si="0"/>
        <v>109.83068157385509</v>
      </c>
    </row>
    <row r="16" spans="1:6" ht="68.25" customHeight="1" x14ac:dyDescent="0.25">
      <c r="A16" s="8" t="s">
        <v>133</v>
      </c>
      <c r="B16" s="7" t="s">
        <v>10</v>
      </c>
      <c r="C16" s="21">
        <v>9557560</v>
      </c>
      <c r="D16" s="18">
        <v>9607528.2799999993</v>
      </c>
      <c r="E16" s="9">
        <f t="shared" si="0"/>
        <v>100.52281419106967</v>
      </c>
    </row>
    <row r="17" spans="1:5" ht="68.25" customHeight="1" x14ac:dyDescent="0.25">
      <c r="A17" s="8" t="s">
        <v>134</v>
      </c>
      <c r="B17" s="7" t="s">
        <v>11</v>
      </c>
      <c r="C17" s="21">
        <v>-1237720</v>
      </c>
      <c r="D17" s="18">
        <v>-1316595.19</v>
      </c>
      <c r="E17" s="9">
        <f t="shared" si="0"/>
        <v>106.37261981708302</v>
      </c>
    </row>
    <row r="18" spans="1:5" ht="21" customHeight="1" x14ac:dyDescent="0.25">
      <c r="A18" s="14" t="s">
        <v>135</v>
      </c>
      <c r="B18" s="15" t="s">
        <v>12</v>
      </c>
      <c r="C18" s="17">
        <f>SUM(C19:C22)</f>
        <v>19756474.780000001</v>
      </c>
      <c r="D18" s="17">
        <f>SUM(D19:D22)</f>
        <v>20203914.259999998</v>
      </c>
      <c r="E18" s="6">
        <f t="shared" si="0"/>
        <v>102.26477387784257</v>
      </c>
    </row>
    <row r="19" spans="1:5" ht="45.75" customHeight="1" x14ac:dyDescent="0.25">
      <c r="A19" s="8" t="s">
        <v>282</v>
      </c>
      <c r="B19" s="7" t="s">
        <v>13</v>
      </c>
      <c r="C19" s="18">
        <v>13083843.779999999</v>
      </c>
      <c r="D19" s="19">
        <v>13325151.66</v>
      </c>
      <c r="E19" s="9">
        <f t="shared" si="0"/>
        <v>101.84431948330707</v>
      </c>
    </row>
    <row r="20" spans="1:5" ht="34.5" customHeight="1" x14ac:dyDescent="0.25">
      <c r="A20" s="8" t="s">
        <v>283</v>
      </c>
      <c r="B20" s="7" t="s">
        <v>14</v>
      </c>
      <c r="C20" s="18">
        <v>5820000</v>
      </c>
      <c r="D20" s="19">
        <v>5857207.1100000003</v>
      </c>
      <c r="E20" s="9">
        <f t="shared" si="0"/>
        <v>100.63929742268041</v>
      </c>
    </row>
    <row r="21" spans="1:5" ht="34.5" customHeight="1" x14ac:dyDescent="0.25">
      <c r="A21" s="8" t="s">
        <v>284</v>
      </c>
      <c r="B21" s="7" t="s">
        <v>15</v>
      </c>
      <c r="C21" s="18">
        <v>46631</v>
      </c>
      <c r="D21" s="19">
        <v>46630.22</v>
      </c>
      <c r="E21" s="9">
        <f t="shared" si="0"/>
        <v>99.998327293002504</v>
      </c>
    </row>
    <row r="22" spans="1:5" ht="45.75" customHeight="1" x14ac:dyDescent="0.25">
      <c r="A22" s="8" t="s">
        <v>285</v>
      </c>
      <c r="B22" s="7" t="s">
        <v>16</v>
      </c>
      <c r="C22" s="18">
        <v>806000</v>
      </c>
      <c r="D22" s="19">
        <v>974925.27</v>
      </c>
      <c r="E22" s="9">
        <f t="shared" si="0"/>
        <v>120.95847022332507</v>
      </c>
    </row>
    <row r="23" spans="1:5" ht="15" customHeight="1" x14ac:dyDescent="0.25">
      <c r="A23" s="14" t="s">
        <v>136</v>
      </c>
      <c r="B23" s="15" t="s">
        <v>17</v>
      </c>
      <c r="C23" s="17">
        <f>SUM(C24,C26)</f>
        <v>44443000</v>
      </c>
      <c r="D23" s="17">
        <f>SUM(D24,D26)</f>
        <v>50815347.140000001</v>
      </c>
      <c r="E23" s="6">
        <f t="shared" si="0"/>
        <v>114.33824705802938</v>
      </c>
    </row>
    <row r="24" spans="1:5" ht="15" customHeight="1" x14ac:dyDescent="0.25">
      <c r="A24" s="22" t="s">
        <v>137</v>
      </c>
      <c r="B24" s="23" t="s">
        <v>18</v>
      </c>
      <c r="C24" s="42">
        <f>SUM(C25)</f>
        <v>9162000</v>
      </c>
      <c r="D24" s="42">
        <f>SUM(D25)</f>
        <v>8900762.1999999993</v>
      </c>
      <c r="E24" s="41">
        <f t="shared" si="0"/>
        <v>97.148681510587195</v>
      </c>
    </row>
    <row r="25" spans="1:5" ht="57" customHeight="1" x14ac:dyDescent="0.25">
      <c r="A25" s="8" t="s">
        <v>138</v>
      </c>
      <c r="B25" s="7" t="s">
        <v>19</v>
      </c>
      <c r="C25" s="18">
        <v>9162000</v>
      </c>
      <c r="D25" s="19">
        <v>8900762.1999999993</v>
      </c>
      <c r="E25" s="9">
        <f t="shared" si="0"/>
        <v>97.148681510587195</v>
      </c>
    </row>
    <row r="26" spans="1:5" ht="15" customHeight="1" x14ac:dyDescent="0.25">
      <c r="A26" s="14" t="s">
        <v>139</v>
      </c>
      <c r="B26" s="23" t="s">
        <v>20</v>
      </c>
      <c r="C26" s="42">
        <f>SUM(C27:C28)</f>
        <v>35281000</v>
      </c>
      <c r="D26" s="42">
        <f>SUM(D27:D28)</f>
        <v>41914584.939999998</v>
      </c>
      <c r="E26" s="41">
        <f t="shared" si="0"/>
        <v>118.80214546072958</v>
      </c>
    </row>
    <row r="27" spans="1:5" ht="45.75" customHeight="1" x14ac:dyDescent="0.25">
      <c r="A27" s="8" t="s">
        <v>140</v>
      </c>
      <c r="B27" s="7" t="s">
        <v>21</v>
      </c>
      <c r="C27" s="18">
        <v>24210000</v>
      </c>
      <c r="D27" s="19">
        <v>30041880.649999999</v>
      </c>
      <c r="E27" s="9">
        <f t="shared" si="0"/>
        <v>124.0887263527468</v>
      </c>
    </row>
    <row r="28" spans="1:5" ht="45.75" customHeight="1" x14ac:dyDescent="0.25">
      <c r="A28" s="8" t="s">
        <v>141</v>
      </c>
      <c r="B28" s="7" t="s">
        <v>22</v>
      </c>
      <c r="C28" s="18">
        <v>11071000</v>
      </c>
      <c r="D28" s="19">
        <v>11872704.289999999</v>
      </c>
      <c r="E28" s="9">
        <f t="shared" si="0"/>
        <v>107.24148035407822</v>
      </c>
    </row>
    <row r="29" spans="1:5" ht="15" customHeight="1" x14ac:dyDescent="0.25">
      <c r="A29" s="14" t="s">
        <v>142</v>
      </c>
      <c r="B29" s="15" t="s">
        <v>23</v>
      </c>
      <c r="C29" s="17">
        <f>SUM(C30:C31)</f>
        <v>2440000</v>
      </c>
      <c r="D29" s="17">
        <f>SUM(D30:D31)</f>
        <v>2528669</v>
      </c>
      <c r="E29" s="6">
        <f t="shared" si="0"/>
        <v>103.63397540983607</v>
      </c>
    </row>
    <row r="30" spans="1:5" ht="55.5" customHeight="1" x14ac:dyDescent="0.25">
      <c r="A30" s="8" t="s">
        <v>143</v>
      </c>
      <c r="B30" s="7" t="s">
        <v>24</v>
      </c>
      <c r="C30" s="18">
        <v>2440000</v>
      </c>
      <c r="D30" s="19">
        <v>2528669</v>
      </c>
      <c r="E30" s="9">
        <f t="shared" si="0"/>
        <v>103.63397540983607</v>
      </c>
    </row>
    <row r="31" spans="1:5" ht="23.25" hidden="1" customHeight="1" x14ac:dyDescent="0.25">
      <c r="A31" s="8" t="s">
        <v>144</v>
      </c>
      <c r="B31" s="7" t="s">
        <v>25</v>
      </c>
      <c r="C31" s="18">
        <v>0</v>
      </c>
      <c r="D31" s="19">
        <v>0</v>
      </c>
      <c r="E31" s="9" t="e">
        <f t="shared" si="0"/>
        <v>#DIV/0!</v>
      </c>
    </row>
    <row r="32" spans="1:5" ht="42" customHeight="1" x14ac:dyDescent="0.25">
      <c r="A32" s="24" t="s">
        <v>234</v>
      </c>
      <c r="B32" s="25" t="s">
        <v>235</v>
      </c>
      <c r="C32" s="17">
        <f>SUM(C33:C34)</f>
        <v>0</v>
      </c>
      <c r="D32" s="17">
        <f>SUM(D33:D34)</f>
        <v>174.09</v>
      </c>
      <c r="E32" s="26">
        <v>0</v>
      </c>
    </row>
    <row r="33" spans="1:5" ht="31.5" customHeight="1" x14ac:dyDescent="0.25">
      <c r="A33" s="27" t="s">
        <v>264</v>
      </c>
      <c r="B33" s="28" t="s">
        <v>265</v>
      </c>
      <c r="C33" s="18">
        <v>0</v>
      </c>
      <c r="D33" s="18">
        <v>162.43</v>
      </c>
      <c r="E33" s="29">
        <v>0</v>
      </c>
    </row>
    <row r="34" spans="1:5" ht="49.5" customHeight="1" x14ac:dyDescent="0.25">
      <c r="A34" s="27" t="s">
        <v>236</v>
      </c>
      <c r="B34" s="28" t="s">
        <v>237</v>
      </c>
      <c r="C34" s="18">
        <v>0</v>
      </c>
      <c r="D34" s="19">
        <v>11.66</v>
      </c>
      <c r="E34" s="26">
        <v>0</v>
      </c>
    </row>
    <row r="35" spans="1:5" ht="29.25" customHeight="1" x14ac:dyDescent="0.25">
      <c r="A35" s="14" t="s">
        <v>145</v>
      </c>
      <c r="B35" s="15" t="s">
        <v>26</v>
      </c>
      <c r="C35" s="16">
        <f>SUM(C36,C41,C43)</f>
        <v>20044939.43</v>
      </c>
      <c r="D35" s="16">
        <f>SUM(D36,D41,D43)</f>
        <v>20748726.399999999</v>
      </c>
      <c r="E35" s="6">
        <f t="shared" si="0"/>
        <v>103.51104563053298</v>
      </c>
    </row>
    <row r="36" spans="1:5" ht="68.25" customHeight="1" x14ac:dyDescent="0.25">
      <c r="A36" s="14" t="s">
        <v>146</v>
      </c>
      <c r="B36" s="15" t="s">
        <v>27</v>
      </c>
      <c r="C36" s="16">
        <f>SUM(C37:C40)</f>
        <v>12218371.43</v>
      </c>
      <c r="D36" s="16">
        <f>SUM(D37:D40)</f>
        <v>13014829.189999998</v>
      </c>
      <c r="E36" s="6">
        <f t="shared" si="0"/>
        <v>106.51852634013433</v>
      </c>
    </row>
    <row r="37" spans="1:5" ht="57" customHeight="1" x14ac:dyDescent="0.25">
      <c r="A37" s="8" t="s">
        <v>147</v>
      </c>
      <c r="B37" s="7" t="s">
        <v>28</v>
      </c>
      <c r="C37" s="18">
        <v>6500000</v>
      </c>
      <c r="D37" s="19">
        <v>7407142.4699999997</v>
      </c>
      <c r="E37" s="9">
        <f t="shared" si="0"/>
        <v>113.95603800000001</v>
      </c>
    </row>
    <row r="38" spans="1:5" ht="45.75" customHeight="1" x14ac:dyDescent="0.25">
      <c r="A38" s="8" t="s">
        <v>148</v>
      </c>
      <c r="B38" s="7" t="s">
        <v>29</v>
      </c>
      <c r="C38" s="18">
        <v>164000</v>
      </c>
      <c r="D38" s="18">
        <v>181475.77</v>
      </c>
      <c r="E38" s="9">
        <f t="shared" si="0"/>
        <v>110.65595731707317</v>
      </c>
    </row>
    <row r="39" spans="1:5" ht="45.75" customHeight="1" x14ac:dyDescent="0.25">
      <c r="A39" s="8" t="s">
        <v>149</v>
      </c>
      <c r="B39" s="7" t="s">
        <v>30</v>
      </c>
      <c r="C39" s="18">
        <v>20771.43</v>
      </c>
      <c r="D39" s="18">
        <v>20771.43</v>
      </c>
      <c r="E39" s="9">
        <f t="shared" si="0"/>
        <v>100</v>
      </c>
    </row>
    <row r="40" spans="1:5" ht="27.75" customHeight="1" x14ac:dyDescent="0.25">
      <c r="A40" s="8" t="s">
        <v>150</v>
      </c>
      <c r="B40" s="7" t="s">
        <v>31</v>
      </c>
      <c r="C40" s="18">
        <v>5533600</v>
      </c>
      <c r="D40" s="18">
        <v>5405439.5199999996</v>
      </c>
      <c r="E40" s="9">
        <f t="shared" si="0"/>
        <v>97.683958363452362</v>
      </c>
    </row>
    <row r="41" spans="1:5" ht="23.25" hidden="1" customHeight="1" x14ac:dyDescent="0.25">
      <c r="A41" s="14" t="s">
        <v>151</v>
      </c>
      <c r="B41" s="15" t="s">
        <v>32</v>
      </c>
      <c r="C41" s="16">
        <f>SUM(C42)</f>
        <v>0</v>
      </c>
      <c r="D41" s="16">
        <f>SUM(D42)</f>
        <v>0</v>
      </c>
      <c r="E41" s="6">
        <v>0</v>
      </c>
    </row>
    <row r="42" spans="1:5" ht="34.5" hidden="1" customHeight="1" x14ac:dyDescent="0.25">
      <c r="A42" s="8" t="s">
        <v>152</v>
      </c>
      <c r="B42" s="7" t="s">
        <v>33</v>
      </c>
      <c r="C42" s="30">
        <v>0</v>
      </c>
      <c r="D42" s="30">
        <v>0</v>
      </c>
      <c r="E42" s="9">
        <v>0</v>
      </c>
    </row>
    <row r="43" spans="1:5" ht="57" customHeight="1" x14ac:dyDescent="0.25">
      <c r="A43" s="14" t="s">
        <v>153</v>
      </c>
      <c r="B43" s="15" t="s">
        <v>34</v>
      </c>
      <c r="C43" s="16">
        <f>SUM(C44)</f>
        <v>7826568</v>
      </c>
      <c r="D43" s="16">
        <f>SUM(D44)</f>
        <v>7733897.21</v>
      </c>
      <c r="E43" s="6">
        <f t="shared" si="0"/>
        <v>98.815946018740277</v>
      </c>
    </row>
    <row r="44" spans="1:5" ht="57" customHeight="1" x14ac:dyDescent="0.25">
      <c r="A44" s="8" t="s">
        <v>154</v>
      </c>
      <c r="B44" s="7" t="s">
        <v>35</v>
      </c>
      <c r="C44" s="18">
        <v>7826568</v>
      </c>
      <c r="D44" s="18">
        <v>7733897.21</v>
      </c>
      <c r="E44" s="9">
        <f t="shared" si="0"/>
        <v>98.815946018740277</v>
      </c>
    </row>
    <row r="45" spans="1:5" ht="15" customHeight="1" x14ac:dyDescent="0.25">
      <c r="A45" s="14" t="s">
        <v>155</v>
      </c>
      <c r="B45" s="15" t="s">
        <v>36</v>
      </c>
      <c r="C45" s="16">
        <f>SUM(C46)</f>
        <v>662576</v>
      </c>
      <c r="D45" s="16">
        <f>SUM(D46)</f>
        <v>102841.77</v>
      </c>
      <c r="E45" s="6">
        <f t="shared" si="0"/>
        <v>15.521505457487141</v>
      </c>
    </row>
    <row r="46" spans="1:5" ht="23.25" customHeight="1" x14ac:dyDescent="0.25">
      <c r="A46" s="8" t="s">
        <v>156</v>
      </c>
      <c r="B46" s="7" t="s">
        <v>37</v>
      </c>
      <c r="C46" s="18">
        <v>662576</v>
      </c>
      <c r="D46" s="18">
        <v>102841.77</v>
      </c>
      <c r="E46" s="9">
        <f t="shared" si="0"/>
        <v>15.521505457487141</v>
      </c>
    </row>
    <row r="47" spans="1:5" ht="23.25" customHeight="1" x14ac:dyDescent="0.25">
      <c r="A47" s="14" t="s">
        <v>157</v>
      </c>
      <c r="B47" s="15" t="s">
        <v>38</v>
      </c>
      <c r="C47" s="16">
        <f>SUM(C48:C50)</f>
        <v>8169314.3799999999</v>
      </c>
      <c r="D47" s="16">
        <f>SUM(D48:D50)</f>
        <v>5936266.6499999994</v>
      </c>
      <c r="E47" s="6">
        <f t="shared" si="0"/>
        <v>72.665420546589374</v>
      </c>
    </row>
    <row r="48" spans="1:5" ht="23.25" customHeight="1" x14ac:dyDescent="0.25">
      <c r="A48" s="8" t="s">
        <v>158</v>
      </c>
      <c r="B48" s="7" t="s">
        <v>39</v>
      </c>
      <c r="C48" s="18">
        <v>7325116.9900000002</v>
      </c>
      <c r="D48" s="18">
        <v>5062681.55</v>
      </c>
      <c r="E48" s="9">
        <f t="shared" si="0"/>
        <v>69.114002642024701</v>
      </c>
    </row>
    <row r="49" spans="1:5" ht="23.25" customHeight="1" x14ac:dyDescent="0.25">
      <c r="A49" s="8" t="s">
        <v>159</v>
      </c>
      <c r="B49" s="7" t="s">
        <v>40</v>
      </c>
      <c r="C49" s="30">
        <v>165180</v>
      </c>
      <c r="D49" s="30">
        <v>177261.46</v>
      </c>
      <c r="E49" s="9">
        <f t="shared" si="0"/>
        <v>107.31411793195302</v>
      </c>
    </row>
    <row r="50" spans="1:5" ht="15" customHeight="1" x14ac:dyDescent="0.25">
      <c r="A50" s="8" t="s">
        <v>160</v>
      </c>
      <c r="B50" s="7" t="s">
        <v>41</v>
      </c>
      <c r="C50" s="18">
        <v>679017.39</v>
      </c>
      <c r="D50" s="18">
        <v>696323.64</v>
      </c>
      <c r="E50" s="9">
        <f t="shared" si="0"/>
        <v>102.54871970215667</v>
      </c>
    </row>
    <row r="51" spans="1:5" ht="23.25" customHeight="1" x14ac:dyDescent="0.25">
      <c r="A51" s="14" t="s">
        <v>161</v>
      </c>
      <c r="B51" s="15" t="s">
        <v>42</v>
      </c>
      <c r="C51" s="16">
        <f>SUM(C52:C53)</f>
        <v>15640000</v>
      </c>
      <c r="D51" s="16">
        <f>SUM(D52:D53)</f>
        <v>15668546.84</v>
      </c>
      <c r="E51" s="6">
        <f t="shared" si="0"/>
        <v>100.18252455242967</v>
      </c>
    </row>
    <row r="52" spans="1:5" ht="57" customHeight="1" x14ac:dyDescent="0.25">
      <c r="A52" s="8" t="s">
        <v>162</v>
      </c>
      <c r="B52" s="7" t="s">
        <v>43</v>
      </c>
      <c r="C52" s="18">
        <v>9640000</v>
      </c>
      <c r="D52" s="18">
        <v>9731815.8300000001</v>
      </c>
      <c r="E52" s="9">
        <f t="shared" si="0"/>
        <v>100.95244636929461</v>
      </c>
    </row>
    <row r="53" spans="1:5" ht="34.5" customHeight="1" x14ac:dyDescent="0.25">
      <c r="A53" s="8" t="s">
        <v>163</v>
      </c>
      <c r="B53" s="7" t="s">
        <v>44</v>
      </c>
      <c r="C53" s="18">
        <v>6000000</v>
      </c>
      <c r="D53" s="18">
        <v>5936731.0099999998</v>
      </c>
      <c r="E53" s="9">
        <f t="shared" si="0"/>
        <v>98.945516833333329</v>
      </c>
    </row>
    <row r="54" spans="1:5" ht="15" customHeight="1" x14ac:dyDescent="0.25">
      <c r="A54" s="14" t="s">
        <v>164</v>
      </c>
      <c r="B54" s="15" t="s">
        <v>45</v>
      </c>
      <c r="C54" s="16">
        <f>SUM(C55+C64+C67+C70)</f>
        <v>2692976</v>
      </c>
      <c r="D54" s="16">
        <f>SUM(D55+D64+D67+D70)</f>
        <v>3551700.75</v>
      </c>
      <c r="E54" s="6">
        <f t="shared" si="0"/>
        <v>131.88757530702094</v>
      </c>
    </row>
    <row r="55" spans="1:5" ht="30.75" customHeight="1" x14ac:dyDescent="0.25">
      <c r="A55" s="14" t="s">
        <v>165</v>
      </c>
      <c r="B55" s="15" t="s">
        <v>120</v>
      </c>
      <c r="C55" s="16">
        <f>SUM(C56:C63)</f>
        <v>225610</v>
      </c>
      <c r="D55" s="16">
        <f>SUM(D56:D63)</f>
        <v>269908.53000000003</v>
      </c>
      <c r="E55" s="6">
        <f t="shared" si="0"/>
        <v>119.63500288107798</v>
      </c>
    </row>
    <row r="56" spans="1:5" ht="61.5" customHeight="1" x14ac:dyDescent="0.25">
      <c r="A56" s="8" t="s">
        <v>259</v>
      </c>
      <c r="B56" s="7" t="s">
        <v>258</v>
      </c>
      <c r="C56" s="30">
        <v>400</v>
      </c>
      <c r="D56" s="30">
        <v>600</v>
      </c>
      <c r="E56" s="9">
        <f t="shared" si="0"/>
        <v>150</v>
      </c>
    </row>
    <row r="57" spans="1:5" ht="53.25" customHeight="1" x14ac:dyDescent="0.25">
      <c r="A57" s="8" t="s">
        <v>238</v>
      </c>
      <c r="B57" s="7" t="s">
        <v>242</v>
      </c>
      <c r="C57" s="30">
        <v>8000</v>
      </c>
      <c r="D57" s="30">
        <v>12250</v>
      </c>
      <c r="E57" s="9">
        <f t="shared" si="0"/>
        <v>153.125</v>
      </c>
    </row>
    <row r="58" spans="1:5" ht="45.75" customHeight="1" x14ac:dyDescent="0.25">
      <c r="A58" s="8" t="s">
        <v>166</v>
      </c>
      <c r="B58" s="7" t="s">
        <v>115</v>
      </c>
      <c r="C58" s="30">
        <v>38650</v>
      </c>
      <c r="D58" s="30">
        <v>38650</v>
      </c>
      <c r="E58" s="9">
        <f t="shared" si="0"/>
        <v>100</v>
      </c>
    </row>
    <row r="59" spans="1:5" ht="45.75" customHeight="1" x14ac:dyDescent="0.25">
      <c r="A59" s="8" t="s">
        <v>268</v>
      </c>
      <c r="B59" s="7" t="s">
        <v>280</v>
      </c>
      <c r="C59" s="30">
        <v>0</v>
      </c>
      <c r="D59" s="30">
        <v>1500</v>
      </c>
      <c r="E59" s="9">
        <v>0</v>
      </c>
    </row>
    <row r="60" spans="1:5" ht="63.75" customHeight="1" x14ac:dyDescent="0.25">
      <c r="A60" s="8" t="s">
        <v>167</v>
      </c>
      <c r="B60" s="7" t="s">
        <v>116</v>
      </c>
      <c r="C60" s="30">
        <v>51750</v>
      </c>
      <c r="D60" s="30">
        <v>54526.19</v>
      </c>
      <c r="E60" s="9">
        <f t="shared" si="0"/>
        <v>105.36461835748793</v>
      </c>
    </row>
    <row r="61" spans="1:5" ht="60.75" customHeight="1" x14ac:dyDescent="0.25">
      <c r="A61" s="8" t="s">
        <v>168</v>
      </c>
      <c r="B61" s="7" t="s">
        <v>117</v>
      </c>
      <c r="C61" s="30">
        <v>600</v>
      </c>
      <c r="D61" s="30">
        <v>1500</v>
      </c>
      <c r="E61" s="9">
        <f t="shared" si="0"/>
        <v>250</v>
      </c>
    </row>
    <row r="62" spans="1:5" ht="45.75" customHeight="1" x14ac:dyDescent="0.25">
      <c r="A62" s="8" t="s">
        <v>169</v>
      </c>
      <c r="B62" s="7" t="s">
        <v>118</v>
      </c>
      <c r="C62" s="30">
        <v>10000</v>
      </c>
      <c r="D62" s="30">
        <v>25500</v>
      </c>
      <c r="E62" s="9">
        <f t="shared" si="0"/>
        <v>255</v>
      </c>
    </row>
    <row r="63" spans="1:5" ht="54" customHeight="1" x14ac:dyDescent="0.25">
      <c r="A63" s="8" t="s">
        <v>170</v>
      </c>
      <c r="B63" s="7" t="s">
        <v>119</v>
      </c>
      <c r="C63" s="30">
        <v>116210</v>
      </c>
      <c r="D63" s="30">
        <v>135382.34</v>
      </c>
      <c r="E63" s="9">
        <f t="shared" si="0"/>
        <v>116.49801221925824</v>
      </c>
    </row>
    <row r="64" spans="1:5" ht="79.5" customHeight="1" x14ac:dyDescent="0.25">
      <c r="A64" s="14" t="s">
        <v>171</v>
      </c>
      <c r="B64" s="15" t="s">
        <v>46</v>
      </c>
      <c r="C64" s="16">
        <f>SUM(C65:C66)</f>
        <v>325566</v>
      </c>
      <c r="D64" s="16">
        <f>SUM(D65:D66)</f>
        <v>719702.64</v>
      </c>
      <c r="E64" s="6">
        <f>SUM(D64*100/C64)</f>
        <v>221.06197821639853</v>
      </c>
    </row>
    <row r="65" spans="1:5" ht="45.75" customHeight="1" x14ac:dyDescent="0.25">
      <c r="A65" s="8" t="s">
        <v>239</v>
      </c>
      <c r="B65" s="7" t="s">
        <v>243</v>
      </c>
      <c r="C65" s="30">
        <v>107367</v>
      </c>
      <c r="D65" s="30">
        <v>118517.04</v>
      </c>
      <c r="E65" s="9">
        <f t="shared" ref="E65:E71" si="1">SUM(D65*100/C65)</f>
        <v>110.38497862471709</v>
      </c>
    </row>
    <row r="66" spans="1:5" ht="45.75" customHeight="1" x14ac:dyDescent="0.25">
      <c r="A66" s="8" t="s">
        <v>172</v>
      </c>
      <c r="B66" s="7" t="s">
        <v>47</v>
      </c>
      <c r="C66" s="30">
        <v>218199</v>
      </c>
      <c r="D66" s="30">
        <v>601185.6</v>
      </c>
      <c r="E66" s="9">
        <f t="shared" si="1"/>
        <v>275.52170266591509</v>
      </c>
    </row>
    <row r="67" spans="1:5" ht="24" customHeight="1" x14ac:dyDescent="0.25">
      <c r="A67" s="14" t="s">
        <v>173</v>
      </c>
      <c r="B67" s="15" t="s">
        <v>121</v>
      </c>
      <c r="C67" s="16">
        <f>SUM(C68:C69)</f>
        <v>2140000</v>
      </c>
      <c r="D67" s="16">
        <f>SUM(D68:D69)</f>
        <v>2560289.58</v>
      </c>
      <c r="E67" s="6">
        <f t="shared" si="1"/>
        <v>119.6397</v>
      </c>
    </row>
    <row r="68" spans="1:5" ht="60.75" customHeight="1" x14ac:dyDescent="0.25">
      <c r="A68" s="8" t="s">
        <v>269</v>
      </c>
      <c r="B68" s="15" t="s">
        <v>270</v>
      </c>
      <c r="C68" s="16">
        <v>152570</v>
      </c>
      <c r="D68" s="16">
        <v>152569.97</v>
      </c>
      <c r="E68" s="6">
        <f t="shared" si="1"/>
        <v>99.999980336894538</v>
      </c>
    </row>
    <row r="69" spans="1:5" ht="51.75" customHeight="1" x14ac:dyDescent="0.25">
      <c r="A69" s="8" t="s">
        <v>174</v>
      </c>
      <c r="B69" s="7" t="s">
        <v>122</v>
      </c>
      <c r="C69" s="30">
        <v>1987430</v>
      </c>
      <c r="D69" s="30">
        <v>2407719.61</v>
      </c>
      <c r="E69" s="9">
        <f t="shared" si="1"/>
        <v>121.14739185782643</v>
      </c>
    </row>
    <row r="70" spans="1:5" ht="22.5" customHeight="1" x14ac:dyDescent="0.25">
      <c r="A70" s="14" t="s">
        <v>240</v>
      </c>
      <c r="B70" s="15" t="s">
        <v>244</v>
      </c>
      <c r="C70" s="16">
        <f>SUM(C71)</f>
        <v>1800</v>
      </c>
      <c r="D70" s="16">
        <f>SUM(D71)</f>
        <v>1800</v>
      </c>
      <c r="E70" s="9">
        <f t="shared" si="1"/>
        <v>100</v>
      </c>
    </row>
    <row r="71" spans="1:5" ht="66" customHeight="1" x14ac:dyDescent="0.25">
      <c r="A71" s="8" t="s">
        <v>241</v>
      </c>
      <c r="B71" s="7" t="s">
        <v>245</v>
      </c>
      <c r="C71" s="30">
        <v>1800</v>
      </c>
      <c r="D71" s="30">
        <v>1800</v>
      </c>
      <c r="E71" s="9">
        <f t="shared" si="1"/>
        <v>100</v>
      </c>
    </row>
    <row r="72" spans="1:5" ht="15" customHeight="1" x14ac:dyDescent="0.25">
      <c r="A72" s="14" t="s">
        <v>175</v>
      </c>
      <c r="B72" s="15" t="s">
        <v>48</v>
      </c>
      <c r="C72" s="16">
        <f>SUM(C73:C74)</f>
        <v>2696184.61</v>
      </c>
      <c r="D72" s="16">
        <f>SUM(D73:D74)</f>
        <v>2735725.45</v>
      </c>
      <c r="E72" s="6">
        <f t="shared" si="0"/>
        <v>101.46654794532041</v>
      </c>
    </row>
    <row r="73" spans="1:5" ht="26.25" hidden="1" customHeight="1" x14ac:dyDescent="0.25">
      <c r="A73" s="8" t="s">
        <v>176</v>
      </c>
      <c r="B73" s="7" t="s">
        <v>124</v>
      </c>
      <c r="C73" s="30">
        <v>0</v>
      </c>
      <c r="D73" s="30">
        <v>0</v>
      </c>
      <c r="E73" s="6" t="e">
        <f t="shared" si="0"/>
        <v>#DIV/0!</v>
      </c>
    </row>
    <row r="74" spans="1:5" ht="15" customHeight="1" x14ac:dyDescent="0.25">
      <c r="A74" s="8" t="s">
        <v>177</v>
      </c>
      <c r="B74" s="7" t="s">
        <v>49</v>
      </c>
      <c r="C74" s="30">
        <v>2696184.61</v>
      </c>
      <c r="D74" s="30">
        <v>2735725.45</v>
      </c>
      <c r="E74" s="9">
        <f t="shared" si="0"/>
        <v>101.46654794532041</v>
      </c>
    </row>
    <row r="75" spans="1:5" ht="15" customHeight="1" x14ac:dyDescent="0.25">
      <c r="A75" s="14" t="s">
        <v>178</v>
      </c>
      <c r="B75" s="15" t="s">
        <v>50</v>
      </c>
      <c r="C75" s="16">
        <f>SUM(C76+C138+C141)</f>
        <v>776995216.80000007</v>
      </c>
      <c r="D75" s="16">
        <f>SUM(D76+D138+D141)</f>
        <v>770540775.1400001</v>
      </c>
      <c r="E75" s="6">
        <f t="shared" si="0"/>
        <v>99.169307413939805</v>
      </c>
    </row>
    <row r="76" spans="1:5" ht="23.25" customHeight="1" x14ac:dyDescent="0.25">
      <c r="A76" s="14" t="s">
        <v>179</v>
      </c>
      <c r="B76" s="15" t="s">
        <v>51</v>
      </c>
      <c r="C76" s="16">
        <f>SUM(C77,C78,C111,C134)</f>
        <v>784430517.10000002</v>
      </c>
      <c r="D76" s="16">
        <f>SUM(D77,D78,D111,D134)</f>
        <v>777970167.94000006</v>
      </c>
      <c r="E76" s="6">
        <f t="shared" si="0"/>
        <v>99.176428119614258</v>
      </c>
    </row>
    <row r="77" spans="1:5" ht="23.25" customHeight="1" x14ac:dyDescent="0.25">
      <c r="A77" s="8" t="s">
        <v>180</v>
      </c>
      <c r="B77" s="7" t="s">
        <v>52</v>
      </c>
      <c r="C77" s="30">
        <v>302581000</v>
      </c>
      <c r="D77" s="30">
        <v>302581000</v>
      </c>
      <c r="E77" s="9">
        <f t="shared" si="0"/>
        <v>100</v>
      </c>
    </row>
    <row r="78" spans="1:5" ht="23.25" customHeight="1" x14ac:dyDescent="0.25">
      <c r="A78" s="14" t="s">
        <v>181</v>
      </c>
      <c r="B78" s="15" t="s">
        <v>53</v>
      </c>
      <c r="C78" s="16">
        <f>SUM(C79:C88)</f>
        <v>149896517.09999999</v>
      </c>
      <c r="D78" s="16">
        <f>SUM(D79:D88)</f>
        <v>145109930.25</v>
      </c>
      <c r="E78" s="6">
        <f t="shared" si="0"/>
        <v>96.806739114020417</v>
      </c>
    </row>
    <row r="79" spans="1:5" ht="57" customHeight="1" x14ac:dyDescent="0.25">
      <c r="A79" s="8" t="s">
        <v>182</v>
      </c>
      <c r="B79" s="7" t="s">
        <v>54</v>
      </c>
      <c r="C79" s="30">
        <v>25659000</v>
      </c>
      <c r="D79" s="30">
        <v>25486078.050000001</v>
      </c>
      <c r="E79" s="9">
        <f t="shared" si="0"/>
        <v>99.326076815152575</v>
      </c>
    </row>
    <row r="80" spans="1:5" ht="57" customHeight="1" x14ac:dyDescent="0.25">
      <c r="A80" s="8" t="s">
        <v>248</v>
      </c>
      <c r="B80" s="7" t="s">
        <v>250</v>
      </c>
      <c r="C80" s="30">
        <v>1118000</v>
      </c>
      <c r="D80" s="30">
        <v>919736.98</v>
      </c>
      <c r="E80" s="9">
        <f t="shared" si="0"/>
        <v>82.266277280858674</v>
      </c>
    </row>
    <row r="81" spans="1:5" ht="34.5" customHeight="1" x14ac:dyDescent="0.25">
      <c r="A81" s="8" t="s">
        <v>183</v>
      </c>
      <c r="B81" s="7" t="s">
        <v>55</v>
      </c>
      <c r="C81" s="30">
        <v>2259170</v>
      </c>
      <c r="D81" s="30">
        <v>1931590.35</v>
      </c>
      <c r="E81" s="9">
        <f t="shared" si="0"/>
        <v>85.5</v>
      </c>
    </row>
    <row r="82" spans="1:5" ht="34.5" customHeight="1" x14ac:dyDescent="0.25">
      <c r="A82" s="8" t="s">
        <v>249</v>
      </c>
      <c r="B82" s="7" t="s">
        <v>251</v>
      </c>
      <c r="C82" s="30">
        <v>2851000</v>
      </c>
      <c r="D82" s="30">
        <v>2850665.84</v>
      </c>
      <c r="E82" s="9">
        <f t="shared" si="0"/>
        <v>99.988279200280601</v>
      </c>
    </row>
    <row r="83" spans="1:5" ht="23.25" customHeight="1" x14ac:dyDescent="0.25">
      <c r="A83" s="8" t="s">
        <v>184</v>
      </c>
      <c r="B83" s="7" t="s">
        <v>56</v>
      </c>
      <c r="C83" s="30">
        <v>1057400</v>
      </c>
      <c r="D83" s="30">
        <v>1056205.6200000001</v>
      </c>
      <c r="E83" s="9">
        <f t="shared" si="0"/>
        <v>99.887045583506733</v>
      </c>
    </row>
    <row r="84" spans="1:5" ht="15" customHeight="1" x14ac:dyDescent="0.25">
      <c r="A84" s="8" t="s">
        <v>185</v>
      </c>
      <c r="B84" s="7" t="s">
        <v>57</v>
      </c>
      <c r="C84" s="30">
        <v>271942.09999999998</v>
      </c>
      <c r="D84" s="30">
        <v>271942.09999999998</v>
      </c>
      <c r="E84" s="9">
        <f t="shared" si="0"/>
        <v>100</v>
      </c>
    </row>
    <row r="85" spans="1:5" ht="23.25" customHeight="1" x14ac:dyDescent="0.25">
      <c r="A85" s="8" t="s">
        <v>186</v>
      </c>
      <c r="B85" s="7" t="s">
        <v>58</v>
      </c>
      <c r="C85" s="30">
        <v>1796390</v>
      </c>
      <c r="D85" s="30">
        <v>1796377.84</v>
      </c>
      <c r="E85" s="9">
        <f t="shared" ref="E85" si="2">SUM(D85*100/C85)</f>
        <v>99.99932308685753</v>
      </c>
    </row>
    <row r="86" spans="1:5" ht="23.25" customHeight="1" x14ac:dyDescent="0.25">
      <c r="A86" s="8" t="s">
        <v>246</v>
      </c>
      <c r="B86" s="7" t="s">
        <v>252</v>
      </c>
      <c r="C86" s="30">
        <v>5314910</v>
      </c>
      <c r="D86" s="30">
        <v>5314903.4400000004</v>
      </c>
      <c r="E86" s="9">
        <f t="shared" si="0"/>
        <v>99.999876573639071</v>
      </c>
    </row>
    <row r="87" spans="1:5" ht="39" customHeight="1" x14ac:dyDescent="0.25">
      <c r="A87" s="8" t="s">
        <v>271</v>
      </c>
      <c r="B87" s="7" t="s">
        <v>272</v>
      </c>
      <c r="C87" s="30">
        <v>37009515</v>
      </c>
      <c r="D87" s="30">
        <v>37009514.5</v>
      </c>
      <c r="E87" s="9">
        <f t="shared" si="0"/>
        <v>99.999998648996069</v>
      </c>
    </row>
    <row r="88" spans="1:5" s="3" customFormat="1" ht="15" customHeight="1" x14ac:dyDescent="0.25">
      <c r="A88" s="31" t="s">
        <v>187</v>
      </c>
      <c r="B88" s="32" t="s">
        <v>59</v>
      </c>
      <c r="C88" s="33">
        <f>SUM(C89:C110)</f>
        <v>72559190</v>
      </c>
      <c r="D88" s="33">
        <f>SUM(D89:D110)</f>
        <v>68472915.530000001</v>
      </c>
      <c r="E88" s="34">
        <f t="shared" si="0"/>
        <v>94.368357102663353</v>
      </c>
    </row>
    <row r="89" spans="1:5" ht="57" hidden="1" customHeight="1" x14ac:dyDescent="0.25">
      <c r="A89" s="8" t="s">
        <v>188</v>
      </c>
      <c r="B89" s="7" t="s">
        <v>60</v>
      </c>
      <c r="C89" s="30">
        <v>0</v>
      </c>
      <c r="D89" s="30">
        <v>0</v>
      </c>
      <c r="E89" s="9" t="e">
        <f t="shared" si="0"/>
        <v>#DIV/0!</v>
      </c>
    </row>
    <row r="90" spans="1:5" ht="0.75" hidden="1" customHeight="1" x14ac:dyDescent="0.25">
      <c r="A90" s="8" t="s">
        <v>189</v>
      </c>
      <c r="B90" s="7" t="s">
        <v>61</v>
      </c>
      <c r="C90" s="30">
        <v>0</v>
      </c>
      <c r="D90" s="30">
        <v>0</v>
      </c>
      <c r="E90" s="9" t="e">
        <f t="shared" si="0"/>
        <v>#DIV/0!</v>
      </c>
    </row>
    <row r="91" spans="1:5" ht="54.75" customHeight="1" x14ac:dyDescent="0.25">
      <c r="A91" s="8" t="s">
        <v>190</v>
      </c>
      <c r="B91" s="7" t="s">
        <v>62</v>
      </c>
      <c r="C91" s="30">
        <v>493000</v>
      </c>
      <c r="D91" s="30">
        <v>490505.15</v>
      </c>
      <c r="E91" s="9">
        <f t="shared" si="0"/>
        <v>99.49394523326572</v>
      </c>
    </row>
    <row r="92" spans="1:5" ht="23.25" hidden="1" customHeight="1" x14ac:dyDescent="0.25">
      <c r="A92" s="8" t="s">
        <v>191</v>
      </c>
      <c r="B92" s="7" t="s">
        <v>63</v>
      </c>
      <c r="C92" s="30">
        <v>0</v>
      </c>
      <c r="D92" s="30">
        <v>0</v>
      </c>
      <c r="E92" s="9" t="e">
        <f t="shared" si="0"/>
        <v>#DIV/0!</v>
      </c>
    </row>
    <row r="93" spans="1:5" ht="45.75" customHeight="1" x14ac:dyDescent="0.25">
      <c r="A93" s="8" t="s">
        <v>192</v>
      </c>
      <c r="B93" s="7" t="s">
        <v>64</v>
      </c>
      <c r="C93" s="30">
        <v>895000</v>
      </c>
      <c r="D93" s="30">
        <v>842203</v>
      </c>
      <c r="E93" s="9">
        <f t="shared" si="0"/>
        <v>94.100893854748605</v>
      </c>
    </row>
    <row r="94" spans="1:5" ht="45.75" customHeight="1" x14ac:dyDescent="0.25">
      <c r="A94" s="8" t="s">
        <v>193</v>
      </c>
      <c r="B94" s="7" t="s">
        <v>65</v>
      </c>
      <c r="C94" s="30">
        <v>55290000</v>
      </c>
      <c r="D94" s="30">
        <v>55088697.649999999</v>
      </c>
      <c r="E94" s="9">
        <f t="shared" si="0"/>
        <v>99.635915445831074</v>
      </c>
    </row>
    <row r="95" spans="1:5" ht="23.25" hidden="1" customHeight="1" x14ac:dyDescent="0.25">
      <c r="A95" s="8" t="s">
        <v>194</v>
      </c>
      <c r="B95" s="7" t="s">
        <v>66</v>
      </c>
      <c r="C95" s="30">
        <v>0</v>
      </c>
      <c r="D95" s="30">
        <v>0</v>
      </c>
      <c r="E95" s="9" t="e">
        <f t="shared" si="0"/>
        <v>#DIV/0!</v>
      </c>
    </row>
    <row r="96" spans="1:5" ht="45.75" customHeight="1" x14ac:dyDescent="0.25">
      <c r="A96" s="8" t="s">
        <v>195</v>
      </c>
      <c r="B96" s="7" t="s">
        <v>67</v>
      </c>
      <c r="C96" s="30">
        <v>6002500</v>
      </c>
      <c r="D96" s="30">
        <v>6002500</v>
      </c>
      <c r="E96" s="9">
        <f t="shared" ref="E96:E147" si="3">SUM(D96*100/C96)</f>
        <v>100</v>
      </c>
    </row>
    <row r="97" spans="1:5" ht="23.25" customHeight="1" x14ac:dyDescent="0.25">
      <c r="A97" s="8" t="s">
        <v>196</v>
      </c>
      <c r="B97" s="7" t="s">
        <v>68</v>
      </c>
      <c r="C97" s="30">
        <v>694000</v>
      </c>
      <c r="D97" s="30">
        <v>693142.29</v>
      </c>
      <c r="E97" s="9">
        <f t="shared" si="3"/>
        <v>99.876410662824213</v>
      </c>
    </row>
    <row r="98" spans="1:5" ht="57" hidden="1" customHeight="1" x14ac:dyDescent="0.25">
      <c r="A98" s="8" t="s">
        <v>69</v>
      </c>
      <c r="B98" s="7" t="s">
        <v>70</v>
      </c>
      <c r="C98" s="30">
        <v>0</v>
      </c>
      <c r="D98" s="30"/>
      <c r="E98" s="9" t="e">
        <f t="shared" si="3"/>
        <v>#DIV/0!</v>
      </c>
    </row>
    <row r="99" spans="1:5" ht="45.75" hidden="1" customHeight="1" x14ac:dyDescent="0.25">
      <c r="A99" s="8" t="s">
        <v>71</v>
      </c>
      <c r="B99" s="7" t="s">
        <v>72</v>
      </c>
      <c r="C99" s="30">
        <v>0</v>
      </c>
      <c r="D99" s="30"/>
      <c r="E99" s="9" t="e">
        <f t="shared" si="3"/>
        <v>#DIV/0!</v>
      </c>
    </row>
    <row r="100" spans="1:5" ht="23.25" hidden="1" customHeight="1" x14ac:dyDescent="0.25">
      <c r="A100" s="8" t="s">
        <v>73</v>
      </c>
      <c r="B100" s="7" t="s">
        <v>74</v>
      </c>
      <c r="C100" s="30">
        <v>0</v>
      </c>
      <c r="D100" s="30"/>
      <c r="E100" s="9" t="e">
        <f t="shared" si="3"/>
        <v>#DIV/0!</v>
      </c>
    </row>
    <row r="101" spans="1:5" ht="23.25" hidden="1" customHeight="1" x14ac:dyDescent="0.25">
      <c r="A101" s="8" t="s">
        <v>75</v>
      </c>
      <c r="B101" s="7" t="s">
        <v>76</v>
      </c>
      <c r="C101" s="30">
        <v>0</v>
      </c>
      <c r="D101" s="30"/>
      <c r="E101" s="9" t="e">
        <f t="shared" si="3"/>
        <v>#DIV/0!</v>
      </c>
    </row>
    <row r="102" spans="1:5" ht="34.5" customHeight="1" x14ac:dyDescent="0.25">
      <c r="A102" s="8" t="s">
        <v>197</v>
      </c>
      <c r="B102" s="7" t="s">
        <v>77</v>
      </c>
      <c r="C102" s="30">
        <v>3589100</v>
      </c>
      <c r="D102" s="30">
        <v>0</v>
      </c>
      <c r="E102" s="9">
        <f t="shared" si="3"/>
        <v>0</v>
      </c>
    </row>
    <row r="103" spans="1:5" ht="68.25" hidden="1" customHeight="1" x14ac:dyDescent="0.25">
      <c r="A103" s="8" t="s">
        <v>78</v>
      </c>
      <c r="B103" s="7" t="s">
        <v>79</v>
      </c>
      <c r="C103" s="30">
        <v>0</v>
      </c>
      <c r="D103" s="30"/>
      <c r="E103" s="9" t="e">
        <f t="shared" si="3"/>
        <v>#DIV/0!</v>
      </c>
    </row>
    <row r="104" spans="1:5" ht="34.5" customHeight="1" x14ac:dyDescent="0.25">
      <c r="A104" s="8" t="s">
        <v>198</v>
      </c>
      <c r="B104" s="7" t="s">
        <v>80</v>
      </c>
      <c r="C104" s="30">
        <v>123000</v>
      </c>
      <c r="D104" s="30">
        <v>122385</v>
      </c>
      <c r="E104" s="9">
        <f t="shared" si="3"/>
        <v>99.5</v>
      </c>
    </row>
    <row r="105" spans="1:5" ht="45.75" hidden="1" customHeight="1" x14ac:dyDescent="0.25">
      <c r="A105" s="8" t="s">
        <v>81</v>
      </c>
      <c r="B105" s="7" t="s">
        <v>82</v>
      </c>
      <c r="C105" s="30">
        <v>0</v>
      </c>
      <c r="D105" s="30"/>
      <c r="E105" s="9" t="e">
        <f t="shared" si="3"/>
        <v>#DIV/0!</v>
      </c>
    </row>
    <row r="106" spans="1:5" ht="41.25" customHeight="1" x14ac:dyDescent="0.25">
      <c r="A106" s="8" t="s">
        <v>199</v>
      </c>
      <c r="B106" s="7" t="s">
        <v>273</v>
      </c>
      <c r="C106" s="30">
        <v>119000</v>
      </c>
      <c r="D106" s="30">
        <v>118997.59</v>
      </c>
      <c r="E106" s="9">
        <f t="shared" si="3"/>
        <v>99.997974789915972</v>
      </c>
    </row>
    <row r="107" spans="1:5" ht="30.75" hidden="1" customHeight="1" x14ac:dyDescent="0.25">
      <c r="A107" s="8" t="s">
        <v>83</v>
      </c>
      <c r="B107" s="7"/>
      <c r="C107" s="30">
        <v>0</v>
      </c>
      <c r="D107" s="30"/>
      <c r="E107" s="6" t="e">
        <f t="shared" si="3"/>
        <v>#DIV/0!</v>
      </c>
    </row>
    <row r="108" spans="1:5" ht="102" customHeight="1" x14ac:dyDescent="0.25">
      <c r="A108" s="8" t="s">
        <v>247</v>
      </c>
      <c r="B108" s="7" t="s">
        <v>253</v>
      </c>
      <c r="C108" s="30">
        <v>470000</v>
      </c>
      <c r="D108" s="30">
        <v>464584.85</v>
      </c>
      <c r="E108" s="9">
        <f t="shared" ref="E108:E110" si="4">SUM(D108*100/C108)</f>
        <v>98.847840425531913</v>
      </c>
    </row>
    <row r="109" spans="1:5" ht="48.75" customHeight="1" x14ac:dyDescent="0.25">
      <c r="A109" s="8" t="s">
        <v>256</v>
      </c>
      <c r="B109" s="7" t="s">
        <v>257</v>
      </c>
      <c r="C109" s="30">
        <v>233690</v>
      </c>
      <c r="D109" s="30">
        <v>0</v>
      </c>
      <c r="E109" s="9">
        <f t="shared" si="4"/>
        <v>0</v>
      </c>
    </row>
    <row r="110" spans="1:5" ht="34.5" customHeight="1" x14ac:dyDescent="0.25">
      <c r="A110" s="8" t="s">
        <v>260</v>
      </c>
      <c r="B110" s="7" t="s">
        <v>261</v>
      </c>
      <c r="C110" s="30">
        <v>4649900</v>
      </c>
      <c r="D110" s="30">
        <v>4649900</v>
      </c>
      <c r="E110" s="9">
        <f t="shared" si="4"/>
        <v>100</v>
      </c>
    </row>
    <row r="111" spans="1:5" ht="23.25" customHeight="1" x14ac:dyDescent="0.25">
      <c r="A111" s="14" t="s">
        <v>200</v>
      </c>
      <c r="B111" s="15" t="s">
        <v>84</v>
      </c>
      <c r="C111" s="16">
        <f>SUM(C112:C113,C127,C128,C129,C130,C131,C132,C133)</f>
        <v>296999000</v>
      </c>
      <c r="D111" s="16">
        <f>SUM(D112:D113,D127,D128,D129,D130,D131,D132,D133)</f>
        <v>295325237.69000006</v>
      </c>
      <c r="E111" s="6">
        <f t="shared" si="3"/>
        <v>99.436441769164233</v>
      </c>
    </row>
    <row r="112" spans="1:5" ht="23.25" customHeight="1" x14ac:dyDescent="0.25">
      <c r="A112" s="8" t="s">
        <v>201</v>
      </c>
      <c r="B112" s="7" t="s">
        <v>85</v>
      </c>
      <c r="C112" s="30">
        <v>23750000</v>
      </c>
      <c r="D112" s="30">
        <v>23706706.5</v>
      </c>
      <c r="E112" s="9">
        <f t="shared" si="3"/>
        <v>99.817711578947367</v>
      </c>
    </row>
    <row r="113" spans="1:5" s="3" customFormat="1" ht="23.25" customHeight="1" x14ac:dyDescent="0.25">
      <c r="A113" s="31" t="s">
        <v>202</v>
      </c>
      <c r="B113" s="32" t="s">
        <v>86</v>
      </c>
      <c r="C113" s="33">
        <f>SUM(C114:C126)</f>
        <v>256231000</v>
      </c>
      <c r="D113" s="33">
        <f>SUM(D114:D126)</f>
        <v>255858219.01000005</v>
      </c>
      <c r="E113" s="34">
        <f t="shared" si="3"/>
        <v>99.854513704430786</v>
      </c>
    </row>
    <row r="114" spans="1:5" ht="57" customHeight="1" x14ac:dyDescent="0.25">
      <c r="A114" s="8" t="s">
        <v>203</v>
      </c>
      <c r="B114" s="7" t="s">
        <v>87</v>
      </c>
      <c r="C114" s="30">
        <v>2177000</v>
      </c>
      <c r="D114" s="30">
        <v>2177000</v>
      </c>
      <c r="E114" s="9">
        <f t="shared" si="3"/>
        <v>100</v>
      </c>
    </row>
    <row r="115" spans="1:5" ht="79.5" customHeight="1" x14ac:dyDescent="0.25">
      <c r="A115" s="8" t="s">
        <v>204</v>
      </c>
      <c r="B115" s="7" t="s">
        <v>88</v>
      </c>
      <c r="C115" s="30">
        <v>3454000</v>
      </c>
      <c r="D115" s="30">
        <v>3454000</v>
      </c>
      <c r="E115" s="9">
        <f t="shared" si="3"/>
        <v>100</v>
      </c>
    </row>
    <row r="116" spans="1:5" ht="90.75" customHeight="1" x14ac:dyDescent="0.25">
      <c r="A116" s="8" t="s">
        <v>205</v>
      </c>
      <c r="B116" s="7" t="s">
        <v>89</v>
      </c>
      <c r="C116" s="30">
        <v>4112000</v>
      </c>
      <c r="D116" s="30">
        <v>4111749.3</v>
      </c>
      <c r="E116" s="9">
        <f t="shared" si="3"/>
        <v>99.993903210116727</v>
      </c>
    </row>
    <row r="117" spans="1:5" ht="68.25" customHeight="1" x14ac:dyDescent="0.25">
      <c r="A117" s="8" t="s">
        <v>206</v>
      </c>
      <c r="B117" s="7" t="s">
        <v>90</v>
      </c>
      <c r="C117" s="30">
        <v>246000</v>
      </c>
      <c r="D117" s="30">
        <v>246000</v>
      </c>
      <c r="E117" s="9">
        <f t="shared" si="3"/>
        <v>100</v>
      </c>
    </row>
    <row r="118" spans="1:5" ht="124.5" customHeight="1" x14ac:dyDescent="0.25">
      <c r="A118" s="8" t="s">
        <v>207</v>
      </c>
      <c r="B118" s="7" t="s">
        <v>91</v>
      </c>
      <c r="C118" s="30">
        <v>166425000</v>
      </c>
      <c r="D118" s="30">
        <v>166343814.24000001</v>
      </c>
      <c r="E118" s="9">
        <f t="shared" si="3"/>
        <v>99.951217809824243</v>
      </c>
    </row>
    <row r="119" spans="1:5" ht="57" customHeight="1" x14ac:dyDescent="0.25">
      <c r="A119" s="8" t="s">
        <v>208</v>
      </c>
      <c r="B119" s="7" t="s">
        <v>92</v>
      </c>
      <c r="C119" s="30">
        <v>85000</v>
      </c>
      <c r="D119" s="30">
        <v>58001.61</v>
      </c>
      <c r="E119" s="9">
        <f t="shared" si="3"/>
        <v>68.237188235294113</v>
      </c>
    </row>
    <row r="120" spans="1:5" ht="102" customHeight="1" x14ac:dyDescent="0.25">
      <c r="A120" s="8" t="s">
        <v>209</v>
      </c>
      <c r="B120" s="7" t="s">
        <v>93</v>
      </c>
      <c r="C120" s="30">
        <v>71450000</v>
      </c>
      <c r="D120" s="30">
        <v>71339498</v>
      </c>
      <c r="E120" s="9">
        <f t="shared" si="3"/>
        <v>99.845343596920927</v>
      </c>
    </row>
    <row r="121" spans="1:5" ht="124.5" customHeight="1" x14ac:dyDescent="0.25">
      <c r="A121" s="8" t="s">
        <v>210</v>
      </c>
      <c r="B121" s="7" t="s">
        <v>94</v>
      </c>
      <c r="C121" s="30">
        <v>948000</v>
      </c>
      <c r="D121" s="30">
        <v>931155.86</v>
      </c>
      <c r="E121" s="9">
        <f t="shared" si="3"/>
        <v>98.223191983122362</v>
      </c>
    </row>
    <row r="122" spans="1:5" ht="45.75" customHeight="1" x14ac:dyDescent="0.25">
      <c r="A122" s="8" t="s">
        <v>211</v>
      </c>
      <c r="B122" s="7" t="s">
        <v>95</v>
      </c>
      <c r="C122" s="30">
        <v>3058000</v>
      </c>
      <c r="D122" s="30">
        <v>3058000</v>
      </c>
      <c r="E122" s="9">
        <f t="shared" si="3"/>
        <v>100</v>
      </c>
    </row>
    <row r="123" spans="1:5" ht="45.75" customHeight="1" x14ac:dyDescent="0.25">
      <c r="A123" s="8" t="s">
        <v>212</v>
      </c>
      <c r="B123" s="7" t="s">
        <v>96</v>
      </c>
      <c r="C123" s="30">
        <v>636000</v>
      </c>
      <c r="D123" s="30">
        <v>636000</v>
      </c>
      <c r="E123" s="9">
        <f t="shared" si="3"/>
        <v>100</v>
      </c>
    </row>
    <row r="124" spans="1:5" ht="45.75" customHeight="1" x14ac:dyDescent="0.25">
      <c r="A124" s="8" t="s">
        <v>213</v>
      </c>
      <c r="B124" s="7" t="s">
        <v>97</v>
      </c>
      <c r="C124" s="30">
        <v>561000</v>
      </c>
      <c r="D124" s="30">
        <v>561000</v>
      </c>
      <c r="E124" s="9">
        <f t="shared" si="3"/>
        <v>100</v>
      </c>
    </row>
    <row r="125" spans="1:5" ht="135.75" customHeight="1" x14ac:dyDescent="0.25">
      <c r="A125" s="8" t="s">
        <v>214</v>
      </c>
      <c r="B125" s="7" t="s">
        <v>98</v>
      </c>
      <c r="C125" s="30">
        <v>475000</v>
      </c>
      <c r="D125" s="30">
        <v>338000</v>
      </c>
      <c r="E125" s="9">
        <f t="shared" ref="E125" si="5">SUM(D125*100/C125)</f>
        <v>71.15789473684211</v>
      </c>
    </row>
    <row r="126" spans="1:5" ht="135.75" customHeight="1" x14ac:dyDescent="0.25">
      <c r="A126" s="8" t="s">
        <v>254</v>
      </c>
      <c r="B126" s="7" t="s">
        <v>255</v>
      </c>
      <c r="C126" s="30">
        <v>2604000</v>
      </c>
      <c r="D126" s="30">
        <v>2604000</v>
      </c>
      <c r="E126" s="9">
        <f t="shared" si="3"/>
        <v>100</v>
      </c>
    </row>
    <row r="127" spans="1:5" ht="45.75" customHeight="1" x14ac:dyDescent="0.25">
      <c r="A127" s="8" t="s">
        <v>215</v>
      </c>
      <c r="B127" s="7" t="s">
        <v>99</v>
      </c>
      <c r="C127" s="30">
        <v>3144000</v>
      </c>
      <c r="D127" s="30">
        <v>2445664</v>
      </c>
      <c r="E127" s="9">
        <f t="shared" si="3"/>
        <v>77.788295165394402</v>
      </c>
    </row>
    <row r="128" spans="1:5" ht="45.75" customHeight="1" x14ac:dyDescent="0.25">
      <c r="A128" s="8" t="s">
        <v>216</v>
      </c>
      <c r="B128" s="7" t="s">
        <v>100</v>
      </c>
      <c r="C128" s="30">
        <v>7376000</v>
      </c>
      <c r="D128" s="30">
        <v>7375722.9400000004</v>
      </c>
      <c r="E128" s="9">
        <f t="shared" si="3"/>
        <v>99.996243763557487</v>
      </c>
    </row>
    <row r="129" spans="1:5" ht="34.5" customHeight="1" x14ac:dyDescent="0.25">
      <c r="A129" s="8" t="s">
        <v>217</v>
      </c>
      <c r="B129" s="7" t="s">
        <v>101</v>
      </c>
      <c r="C129" s="30">
        <v>1368000</v>
      </c>
      <c r="D129" s="30">
        <v>1005929.94</v>
      </c>
      <c r="E129" s="9">
        <f t="shared" si="3"/>
        <v>73.532890350877196</v>
      </c>
    </row>
    <row r="130" spans="1:5" ht="45.75" customHeight="1" x14ac:dyDescent="0.25">
      <c r="A130" s="8" t="s">
        <v>218</v>
      </c>
      <c r="B130" s="7" t="s">
        <v>102</v>
      </c>
      <c r="C130" s="30">
        <v>3000</v>
      </c>
      <c r="D130" s="30">
        <v>1000</v>
      </c>
      <c r="E130" s="9">
        <f t="shared" si="3"/>
        <v>33.333333333333336</v>
      </c>
    </row>
    <row r="131" spans="1:5" ht="66" customHeight="1" x14ac:dyDescent="0.25">
      <c r="A131" s="8" t="s">
        <v>274</v>
      </c>
      <c r="B131" s="7" t="s">
        <v>275</v>
      </c>
      <c r="C131" s="30">
        <v>2471000</v>
      </c>
      <c r="D131" s="30">
        <v>2373565.3199999998</v>
      </c>
      <c r="E131" s="9">
        <f t="shared" si="3"/>
        <v>96.056872521246447</v>
      </c>
    </row>
    <row r="132" spans="1:5" s="10" customFormat="1" ht="39.75" customHeight="1" x14ac:dyDescent="0.25">
      <c r="A132" s="8" t="s">
        <v>262</v>
      </c>
      <c r="B132" s="7" t="s">
        <v>263</v>
      </c>
      <c r="C132" s="30">
        <v>2656000</v>
      </c>
      <c r="D132" s="30">
        <v>2558429.98</v>
      </c>
      <c r="E132" s="9">
        <f t="shared" si="3"/>
        <v>96.326429969879513</v>
      </c>
    </row>
    <row r="133" spans="1:5" ht="23.25" hidden="1" customHeight="1" x14ac:dyDescent="0.25">
      <c r="A133" s="8" t="s">
        <v>219</v>
      </c>
      <c r="B133" s="7" t="s">
        <v>103</v>
      </c>
      <c r="C133" s="30">
        <v>0</v>
      </c>
      <c r="D133" s="30">
        <v>0</v>
      </c>
      <c r="E133" s="9" t="e">
        <f t="shared" si="3"/>
        <v>#DIV/0!</v>
      </c>
    </row>
    <row r="134" spans="1:5" ht="20.25" customHeight="1" x14ac:dyDescent="0.25">
      <c r="A134" s="14" t="s">
        <v>220</v>
      </c>
      <c r="B134" s="15" t="s">
        <v>104</v>
      </c>
      <c r="C134" s="16">
        <f>SUM(C135:C137)</f>
        <v>34954000</v>
      </c>
      <c r="D134" s="16">
        <f>SUM(D135:D137)</f>
        <v>34954000</v>
      </c>
      <c r="E134" s="6">
        <f t="shared" si="3"/>
        <v>100</v>
      </c>
    </row>
    <row r="135" spans="1:5" ht="57" customHeight="1" x14ac:dyDescent="0.25">
      <c r="A135" s="8" t="s">
        <v>221</v>
      </c>
      <c r="B135" s="7" t="s">
        <v>105</v>
      </c>
      <c r="C135" s="30">
        <v>29454000</v>
      </c>
      <c r="D135" s="30">
        <v>29454000</v>
      </c>
      <c r="E135" s="9">
        <f t="shared" si="3"/>
        <v>100</v>
      </c>
    </row>
    <row r="136" spans="1:5" ht="33" customHeight="1" x14ac:dyDescent="0.25">
      <c r="A136" s="8" t="s">
        <v>222</v>
      </c>
      <c r="B136" s="7" t="s">
        <v>106</v>
      </c>
      <c r="C136" s="30">
        <v>500000</v>
      </c>
      <c r="D136" s="30">
        <v>500000</v>
      </c>
      <c r="E136" s="9">
        <f t="shared" ref="E136:E140" si="6">SUM(D136*100/C136)</f>
        <v>100</v>
      </c>
    </row>
    <row r="137" spans="1:5" ht="43.5" customHeight="1" x14ac:dyDescent="0.25">
      <c r="A137" s="8" t="s">
        <v>278</v>
      </c>
      <c r="B137" s="7" t="s">
        <v>279</v>
      </c>
      <c r="C137" s="30">
        <v>5000000</v>
      </c>
      <c r="D137" s="30">
        <v>5000000</v>
      </c>
      <c r="E137" s="9">
        <f t="shared" si="6"/>
        <v>100</v>
      </c>
    </row>
    <row r="138" spans="1:5" ht="26.25" customHeight="1" x14ac:dyDescent="0.25">
      <c r="A138" s="14" t="s">
        <v>223</v>
      </c>
      <c r="B138" s="15" t="s">
        <v>125</v>
      </c>
      <c r="C138" s="35">
        <f>SUM(C139:C140)</f>
        <v>149585</v>
      </c>
      <c r="D138" s="35">
        <f>SUM(D139:D140)</f>
        <v>155492.5</v>
      </c>
      <c r="E138" s="6">
        <f t="shared" si="6"/>
        <v>103.94925961827724</v>
      </c>
    </row>
    <row r="139" spans="1:5" ht="26.25" customHeight="1" x14ac:dyDescent="0.25">
      <c r="A139" s="8" t="s">
        <v>276</v>
      </c>
      <c r="B139" s="7" t="s">
        <v>277</v>
      </c>
      <c r="C139" s="36">
        <v>108210</v>
      </c>
      <c r="D139" s="36">
        <v>114117.5</v>
      </c>
      <c r="E139" s="9">
        <f t="shared" si="6"/>
        <v>105.45929211717956</v>
      </c>
    </row>
    <row r="140" spans="1:5" ht="26.25" customHeight="1" x14ac:dyDescent="0.25">
      <c r="A140" s="8" t="s">
        <v>232</v>
      </c>
      <c r="B140" s="7" t="s">
        <v>233</v>
      </c>
      <c r="C140" s="36">
        <v>41375</v>
      </c>
      <c r="D140" s="36">
        <v>41375</v>
      </c>
      <c r="E140" s="9">
        <f t="shared" si="6"/>
        <v>100</v>
      </c>
    </row>
    <row r="141" spans="1:5" ht="40.5" customHeight="1" x14ac:dyDescent="0.25">
      <c r="A141" s="14" t="s">
        <v>224</v>
      </c>
      <c r="B141" s="15" t="s">
        <v>107</v>
      </c>
      <c r="C141" s="35">
        <f>SUM(C142:C146)</f>
        <v>-7584885.2999999998</v>
      </c>
      <c r="D141" s="35">
        <f>SUM(D142:D146)</f>
        <v>-7584885.2999999998</v>
      </c>
      <c r="E141" s="6">
        <f t="shared" si="3"/>
        <v>100</v>
      </c>
    </row>
    <row r="142" spans="1:5" ht="47.25" customHeight="1" x14ac:dyDescent="0.25">
      <c r="A142" s="8" t="s">
        <v>225</v>
      </c>
      <c r="B142" s="7" t="s">
        <v>123</v>
      </c>
      <c r="C142" s="36">
        <v>-614929.25</v>
      </c>
      <c r="D142" s="30">
        <v>-614929.25</v>
      </c>
      <c r="E142" s="9">
        <f t="shared" si="3"/>
        <v>100</v>
      </c>
    </row>
    <row r="143" spans="1:5" ht="34.5" customHeight="1" x14ac:dyDescent="0.25">
      <c r="A143" s="8" t="s">
        <v>226</v>
      </c>
      <c r="B143" s="7" t="s">
        <v>108</v>
      </c>
      <c r="C143" s="36">
        <v>-139.96</v>
      </c>
      <c r="D143" s="30">
        <v>-139.96</v>
      </c>
      <c r="E143" s="9">
        <f t="shared" si="3"/>
        <v>100</v>
      </c>
    </row>
    <row r="144" spans="1:5" ht="45.75" customHeight="1" x14ac:dyDescent="0.25">
      <c r="A144" s="8" t="s">
        <v>227</v>
      </c>
      <c r="B144" s="7" t="s">
        <v>109</v>
      </c>
      <c r="C144" s="36">
        <v>-2.59</v>
      </c>
      <c r="D144" s="30">
        <v>-2.59</v>
      </c>
      <c r="E144" s="9">
        <f t="shared" si="3"/>
        <v>100</v>
      </c>
    </row>
    <row r="145" spans="1:5" ht="45.75" customHeight="1" x14ac:dyDescent="0.25">
      <c r="A145" s="8" t="s">
        <v>228</v>
      </c>
      <c r="B145" s="7" t="s">
        <v>110</v>
      </c>
      <c r="C145" s="36">
        <v>-10000</v>
      </c>
      <c r="D145" s="30">
        <v>-10000</v>
      </c>
      <c r="E145" s="9">
        <f t="shared" si="3"/>
        <v>100</v>
      </c>
    </row>
    <row r="146" spans="1:5" ht="34.5" customHeight="1" x14ac:dyDescent="0.25">
      <c r="A146" s="8" t="s">
        <v>229</v>
      </c>
      <c r="B146" s="7" t="s">
        <v>111</v>
      </c>
      <c r="C146" s="36">
        <v>-6959813.5</v>
      </c>
      <c r="D146" s="30">
        <v>-6959813.5</v>
      </c>
      <c r="E146" s="9">
        <f t="shared" si="3"/>
        <v>100</v>
      </c>
    </row>
    <row r="147" spans="1:5" ht="23.25" customHeight="1" x14ac:dyDescent="0.25">
      <c r="A147" s="44" t="s">
        <v>231</v>
      </c>
      <c r="B147" s="45"/>
      <c r="C147" s="16">
        <f>SUM(C9,C75)</f>
        <v>1121791075</v>
      </c>
      <c r="D147" s="16">
        <f>SUM(D9,D75)</f>
        <v>1136914399.6799998</v>
      </c>
      <c r="E147" s="37">
        <f t="shared" si="3"/>
        <v>101.34814093435357</v>
      </c>
    </row>
    <row r="148" spans="1:5" x14ac:dyDescent="0.25">
      <c r="A148" s="5"/>
      <c r="B148" s="5"/>
      <c r="C148" s="43"/>
      <c r="D148" s="43"/>
      <c r="E148" s="5"/>
    </row>
    <row r="149" spans="1:5" x14ac:dyDescent="0.25">
      <c r="A149" s="5"/>
      <c r="B149" s="5"/>
      <c r="C149" s="43"/>
      <c r="D149" s="43"/>
      <c r="E149" s="5"/>
    </row>
    <row r="150" spans="1:5" x14ac:dyDescent="0.25">
      <c r="A150" s="5"/>
      <c r="B150" s="5"/>
      <c r="C150" s="43"/>
      <c r="D150" s="43"/>
      <c r="E150" s="5"/>
    </row>
    <row r="151" spans="1:5" x14ac:dyDescent="0.25">
      <c r="A151" s="5"/>
      <c r="B151" s="5"/>
      <c r="C151" s="43"/>
      <c r="D151" s="43"/>
      <c r="E151" s="5"/>
    </row>
  </sheetData>
  <mergeCells count="9">
    <mergeCell ref="A147:B147"/>
    <mergeCell ref="A8:E8"/>
    <mergeCell ref="A2:E2"/>
    <mergeCell ref="D5:D6"/>
    <mergeCell ref="E5:E6"/>
    <mergeCell ref="C5:C6"/>
    <mergeCell ref="A5:A6"/>
    <mergeCell ref="B5:B6"/>
    <mergeCell ref="A3:E3"/>
  </mergeCells>
  <pageMargins left="0.23622047244094491" right="0.23622047244094491" top="0.74803149606299213" bottom="0.74803149606299213" header="0.23622047244094491" footer="0.23622047244094491"/>
  <pageSetup paperSize="9" scale="71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Молодцова Т.А.</cp:lastModifiedBy>
  <cp:lastPrinted>2021-04-28T06:39:35Z</cp:lastPrinted>
  <dcterms:created xsi:type="dcterms:W3CDTF">2020-03-13T07:31:55Z</dcterms:created>
  <dcterms:modified xsi:type="dcterms:W3CDTF">2021-04-28T06:40:51Z</dcterms:modified>
</cp:coreProperties>
</file>